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Лист2" sheetId="1" r:id="rId1"/>
  </sheets>
  <definedNames>
    <definedName name="_xlnm.Print_Titles" localSheetId="0">Лист2!$15:$15</definedName>
  </definedNames>
  <calcPr calcId="145621"/>
</workbook>
</file>

<file path=xl/calcChain.xml><?xml version="1.0" encoding="utf-8"?>
<calcChain xmlns="http://schemas.openxmlformats.org/spreadsheetml/2006/main">
  <c r="G73" i="1" l="1"/>
  <c r="G70" i="1"/>
  <c r="F76" i="1"/>
  <c r="G76" i="1" s="1"/>
  <c r="F75" i="1"/>
  <c r="G75" i="1" s="1"/>
  <c r="F74" i="1"/>
  <c r="G74" i="1" s="1"/>
  <c r="F73" i="1"/>
  <c r="F72" i="1"/>
  <c r="G72" i="1" s="1"/>
  <c r="F71" i="1"/>
  <c r="G71" i="1" s="1"/>
  <c r="F70" i="1"/>
  <c r="F69" i="1"/>
  <c r="G69" i="1" s="1"/>
  <c r="G77" i="1" l="1"/>
  <c r="F77" i="1"/>
</calcChain>
</file>

<file path=xl/sharedStrings.xml><?xml version="1.0" encoding="utf-8"?>
<sst xmlns="http://schemas.openxmlformats.org/spreadsheetml/2006/main" count="246" uniqueCount="173">
  <si>
    <t>Составлен 2000-1кв 2014г</t>
  </si>
  <si>
    <t>руб.</t>
  </si>
  <si>
    <t>№ п/п</t>
  </si>
  <si>
    <t>Шифр ресурсов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</si>
  <si>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</si>
  <si>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</si>
  <si>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</si>
  <si>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Сметная стоимость</t>
  </si>
  <si>
    <t>на единицу</t>
  </si>
  <si>
    <t>общая</t>
  </si>
  <si>
    <t>ТРУДОВЫЕ РЕСУРСЫ</t>
  </si>
  <si>
    <t>1</t>
  </si>
  <si>
    <t>АВС 000001</t>
  </si>
  <si>
    <t>Затраты труда рабочих-строителей</t>
  </si>
  <si>
    <t>чел.-ч</t>
  </si>
  <si>
    <t>2</t>
  </si>
  <si>
    <t>АВС 000003</t>
  </si>
  <si>
    <t>Затраты труда машинистов</t>
  </si>
  <si>
    <t>(14,43)</t>
  </si>
  <si>
    <t>ИТОГО ПО ТРУДОВЫМ РЕСУРСАМ:</t>
  </si>
  <si>
    <t>СТРОИТЕЛЬНЫЕ МАШИНЫ И МЕХАНИЗМЫ</t>
  </si>
  <si>
    <t>330206</t>
  </si>
  <si>
    <t>Дрели электрические</t>
  </si>
  <si>
    <t>маш.-ч</t>
  </si>
  <si>
    <t>50102</t>
  </si>
  <si>
    <t>Компрессоры передвижные с двигателем внутреннего сгорания давлением до 686 кПа (7 ат), производительность 5 м3/мин</t>
  </si>
  <si>
    <t>3</t>
  </si>
  <si>
    <t>50301</t>
  </si>
  <si>
    <t>Компрессоры самоходные с двигателем внутреннего сгорания давлением 800 кПа (8 ат), производительность 6,3 м3/мин</t>
  </si>
  <si>
    <t>4</t>
  </si>
  <si>
    <t>21141</t>
  </si>
  <si>
    <t>Краны на автомобильном ходу при работе на других видах строительства 10 т</t>
  </si>
  <si>
    <t>5</t>
  </si>
  <si>
    <t>21102</t>
  </si>
  <si>
    <t>Краны на автомобильном ходу при работе на монтаже технологического оборудования 10 т</t>
  </si>
  <si>
    <t>6</t>
  </si>
  <si>
    <t>30305</t>
  </si>
  <si>
    <t>Лебедки ручные и рычажные тяговым усилием 31,39 кН (3,2 т)</t>
  </si>
  <si>
    <t>7</t>
  </si>
  <si>
    <t>134041</t>
  </si>
  <si>
    <t>Шуруповерт</t>
  </si>
  <si>
    <t>8</t>
  </si>
  <si>
    <t>332101</t>
  </si>
  <si>
    <t>Установки для изготовления бандажей, диафрагм, пряжек</t>
  </si>
  <si>
    <t>9</t>
  </si>
  <si>
    <t>331450</t>
  </si>
  <si>
    <t>Перфораторы пневматические при работе от передвижных компрессоров</t>
  </si>
  <si>
    <t>10</t>
  </si>
  <si>
    <t>400001</t>
  </si>
  <si>
    <t>Автомобили бортовые, грузоподъемность до 5 т</t>
  </si>
  <si>
    <t>11</t>
  </si>
  <si>
    <t>400002</t>
  </si>
  <si>
    <t>Автомобили бортовые, грузоподъемность до 8 т</t>
  </si>
  <si>
    <t>12</t>
  </si>
  <si>
    <t>30954</t>
  </si>
  <si>
    <t>Подъемники грузоподъемностью до 500 кг одномачтовые, высота подъема 45 м</t>
  </si>
  <si>
    <t>13</t>
  </si>
  <si>
    <t>331451</t>
  </si>
  <si>
    <t>Перфораторы электрические</t>
  </si>
  <si>
    <t>ИТОГО ПО СТРОИТЕЛЬНЫМ МАШИНАМ:</t>
  </si>
  <si>
    <t>В Т.Ч. ЗАРАБОТНАЯ ПЛАТА МАШИНИСТОВ:</t>
  </si>
  <si>
    <t>МАТЕРИАЛЬНЫЕ РЕСУРСЫ</t>
  </si>
  <si>
    <t>509-1836</t>
  </si>
  <si>
    <t>Кабель-канал (короб) "Электропласт" 60x40 мм</t>
  </si>
  <si>
    <t>м</t>
  </si>
  <si>
    <t>101-0091</t>
  </si>
  <si>
    <t>Болты с шестигранной головкой диаметром резьбы 12 (14) мм</t>
  </si>
  <si>
    <t>т</t>
  </si>
  <si>
    <t>101-1929</t>
  </si>
  <si>
    <t>Болты анкерные</t>
  </si>
  <si>
    <t>101-1714</t>
  </si>
  <si>
    <t>Болты с гайками и шайбами строительные</t>
  </si>
  <si>
    <t>101-2202</t>
  </si>
  <si>
    <t>Дюбели распорные полиэтиленовые 6х40 мм</t>
  </si>
  <si>
    <t>10 шт.</t>
  </si>
  <si>
    <t>101-2143</t>
  </si>
  <si>
    <t>Краска</t>
  </si>
  <si>
    <t>кг</t>
  </si>
  <si>
    <t>101-2044</t>
  </si>
  <si>
    <t>Шайбы оцинкованные, диаметр 12 мм</t>
  </si>
  <si>
    <t>101-0806</t>
  </si>
  <si>
    <t>Проволока сварочная легированная диаметром 2 мм</t>
  </si>
  <si>
    <t>101-1477</t>
  </si>
  <si>
    <t>Шурупы с полукруглой головкой 2,5х20 мм</t>
  </si>
  <si>
    <t>101-1481</t>
  </si>
  <si>
    <t>Шурупы с полукруглой головкой 4x40 мм</t>
  </si>
  <si>
    <t>104-0169</t>
  </si>
  <si>
    <t>Клипсы (зажимы)</t>
  </si>
  <si>
    <t>шт.</t>
  </si>
  <si>
    <t>509-0070</t>
  </si>
  <si>
    <t>Кнопки монтажные</t>
  </si>
  <si>
    <t>1000 шт.</t>
  </si>
  <si>
    <t>101-2481</t>
  </si>
  <si>
    <t>Лента самоклеящаяся "Армофлекс" 3х50 мм</t>
  </si>
  <si>
    <t>14</t>
  </si>
  <si>
    <t>101-3914</t>
  </si>
  <si>
    <t>Дюбели распорные полипропиленовые</t>
  </si>
  <si>
    <t>100 шт.</t>
  </si>
  <si>
    <t>15</t>
  </si>
  <si>
    <t>113-0393</t>
  </si>
  <si>
    <t>Клей "Армофлекс" 520</t>
  </si>
  <si>
    <t>л</t>
  </si>
  <si>
    <t>16</t>
  </si>
  <si>
    <t>113-0394</t>
  </si>
  <si>
    <t>Очиститель для клея "Армофлекс"</t>
  </si>
  <si>
    <t>17</t>
  </si>
  <si>
    <t>111-0109</t>
  </si>
  <si>
    <t>Бирки маркировочные пластмассовые</t>
  </si>
  <si>
    <t>18</t>
  </si>
  <si>
    <t>301-9612</t>
  </si>
  <si>
    <t>Блоки присоединительные</t>
  </si>
  <si>
    <t>--</t>
  </si>
  <si>
    <t>19</t>
  </si>
  <si>
    <t>509-0115</t>
  </si>
  <si>
    <t>Скобы СБ-10</t>
  </si>
  <si>
    <t>20</t>
  </si>
  <si>
    <t>111-0086</t>
  </si>
  <si>
    <t>Бирки маркировочные</t>
  </si>
  <si>
    <t>21</t>
  </si>
  <si>
    <t>506-0879</t>
  </si>
  <si>
    <t>Листы алюминиевые марки АД1Н, толщиной 0,5 мм</t>
  </si>
  <si>
    <t>22</t>
  </si>
  <si>
    <t>301-9613</t>
  </si>
  <si>
    <t>Блоки приемные</t>
  </si>
  <si>
    <t>23</t>
  </si>
  <si>
    <t>101-2478</t>
  </si>
  <si>
    <t>Лента К226</t>
  </si>
  <si>
    <t>100 м</t>
  </si>
  <si>
    <t>24</t>
  </si>
  <si>
    <t>509-0167</t>
  </si>
  <si>
    <t>Сжимы соединительные</t>
  </si>
  <si>
    <t>25</t>
  </si>
  <si>
    <t>503-0464</t>
  </si>
  <si>
    <t>Подрозетники деревянные</t>
  </si>
  <si>
    <t>26</t>
  </si>
  <si>
    <t>509-0143</t>
  </si>
  <si>
    <t>Полоски и пряжки для крепления проводов</t>
  </si>
  <si>
    <t>27</t>
  </si>
  <si>
    <t>509-0966</t>
  </si>
  <si>
    <t>Прокладки из паронита марки ПМБ, толщиной 1 мм, диаметром 50 мм</t>
  </si>
  <si>
    <t>28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</si>
  <si>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</si>
  <si>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</si>
  <si>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29</t>
  </si>
  <si>
    <t>506-1384</t>
  </si>
  <si>
    <t>Припои марки ПРМНМЦ 68-4-2</t>
  </si>
  <si>
    <t>30</t>
  </si>
  <si>
    <t>Прайс</t>
  </si>
  <si>
    <t>Провод ПВС 3х1,5мм</t>
  </si>
  <si>
    <t>31</t>
  </si>
  <si>
    <t>Сплит-система настенного типа GОldSТАr GSWН07-NВ1А серия LifЕ</t>
  </si>
  <si>
    <t>1шт.</t>
  </si>
  <si>
    <t>32</t>
  </si>
  <si>
    <t>Розетка</t>
  </si>
  <si>
    <t>33</t>
  </si>
  <si>
    <t>Труба медная 3/8</t>
  </si>
  <si>
    <t>34</t>
  </si>
  <si>
    <t>Трубки из вспененного полиэтилена (пенополиэтилен)"Термофлекс" диаметром 3/8 толщ.9мм</t>
  </si>
  <si>
    <t>35</t>
  </si>
  <si>
    <t>Трубки из вспененного полиэтилена (пенополиэтилен)"Термофлекс" диаметром 1/4 толщ.9мм</t>
  </si>
  <si>
    <t>36</t>
  </si>
  <si>
    <t>Кронштейн</t>
  </si>
  <si>
    <t>1комплект</t>
  </si>
  <si>
    <t>37</t>
  </si>
  <si>
    <t>Труба медная 1/4</t>
  </si>
  <si>
    <t>ИТОГО ПО СТРОИТЕЛЬНЫМ МАТЕРИАЛАМ:</t>
  </si>
  <si>
    <t>ИТОГО ПРЯМЫЕ ЗАТРАТЫ</t>
  </si>
  <si>
    <t>Накладные расходы -</t>
  </si>
  <si>
    <t>ИТОГО С НАКЛАДНЫМИ РАСХОДАМИ:</t>
  </si>
  <si>
    <t>Сметная прибыль -</t>
  </si>
  <si>
    <t>ИТОГО ПО ЛОКАЛЬНОМУ РЕСУРСНОМУ СМЕТНОМУ РАСЧЕТУ:</t>
  </si>
  <si>
    <t>Ведомость материалов</t>
  </si>
  <si>
    <t>Приобретение и монтаж  кондиционеров в кабинетах №301,303 по адресу: г.Иваново, Шереметевский проспект, д.1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</si>
</sst>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8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9">
    <xf numFmtId="0" fontId="18" fillId="0" borderId="0" xfId="0" applyFont="1"/>
    <xf numFmtId="0" fontId="19" fillId="0" borderId="0" xfId="0" applyFont="1" applyFill="1"/>
    <xf numFmtId="0" fontId="18" fillId="0" borderId="0" xfId="0" applyFont="1" applyFill="1"/>
    <xf numFmtId="0" fontId="22" fillId="0" borderId="0" xfId="0" applyFont="1" applyFill="1" applyAlignment="1">
      <alignment vertical="top"/>
    </xf>
    <xf numFmtId="0" fontId="21" fillId="0" borderId="0" xfId="0" applyFont="1" applyFill="1"/>
    <xf numFmtId="0" fontId="22" fillId="0" borderId="0" xfId="0" applyFont="1" applyFill="1" applyAlignment="1">
      <alignment horizontal="right" vertical="top"/>
    </xf>
    <xf numFmtId="0" fontId="22" fillId="0" borderId="0" xfId="0" applyFont="1" applyFill="1" applyAlignment="1">
      <alignment horizontal="center" vertical="top"/>
    </xf>
    <xf numFmtId="0" fontId="0" fillId="0" borderId="0" xfId="0" applyFont="1" applyFill="1"/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top"/>
    </xf>
    <xf numFmtId="0" fontId="19" fillId="0" borderId="19" xfId="0" applyFont="1" applyFill="1" applyBorder="1" applyAlignment="1">
      <alignment horizontal="center" vertical="top"/>
    </xf>
    <xf numFmtId="0" fontId="26" fillId="0" borderId="19" xfId="0" applyFont="1" applyFill="1" applyBorder="1" applyAlignment="1">
      <alignment horizontal="center" vertical="top"/>
    </xf>
    <xf numFmtId="0" fontId="19" fillId="0" borderId="22" xfId="0" applyFont="1" applyFill="1" applyBorder="1" applyAlignment="1">
      <alignment horizontal="center" vertical="top"/>
    </xf>
    <xf numFmtId="0" fontId="19" fillId="0" borderId="23" xfId="0" applyFont="1" applyFill="1" applyBorder="1" applyAlignment="1">
      <alignment horizontal="center" vertical="top" wrapText="1"/>
    </xf>
    <xf numFmtId="0" fontId="19" fillId="0" borderId="23" xfId="0" applyFont="1" applyFill="1" applyBorder="1" applyAlignment="1">
      <alignment horizontal="left" vertical="top" wrapText="1"/>
    </xf>
    <xf numFmtId="0" fontId="19" fillId="0" borderId="23" xfId="0" applyFont="1" applyFill="1" applyBorder="1" applyAlignment="1">
      <alignment horizontal="center" vertical="top"/>
    </xf>
    <xf numFmtId="0" fontId="19" fillId="0" borderId="23" xfId="0" applyFont="1" applyFill="1" applyBorder="1" applyAlignment="1">
      <alignment horizontal="right" vertical="top"/>
    </xf>
    <xf numFmtId="0" fontId="27" fillId="0" borderId="22" xfId="0" applyFont="1" applyFill="1" applyBorder="1" applyAlignment="1">
      <alignment vertical="top"/>
    </xf>
    <xf numFmtId="0" fontId="20" fillId="0" borderId="23" xfId="0" applyFont="1" applyFill="1" applyBorder="1" applyAlignment="1">
      <alignment horizontal="center" vertical="top"/>
    </xf>
    <xf numFmtId="0" fontId="20" fillId="0" borderId="23" xfId="0" applyFont="1" applyFill="1" applyBorder="1" applyAlignment="1">
      <alignment horizontal="left" vertical="top" wrapText="1"/>
    </xf>
    <xf numFmtId="0" fontId="20" fillId="0" borderId="23" xfId="0" applyFont="1" applyFill="1" applyBorder="1" applyAlignment="1">
      <alignment horizontal="center" vertical="top" wrapText="1"/>
    </xf>
    <xf numFmtId="0" fontId="20" fillId="0" borderId="23" xfId="0" applyFont="1" applyFill="1" applyBorder="1" applyAlignment="1">
      <alignment vertical="top" wrapText="1"/>
    </xf>
    <xf numFmtId="0" fontId="20" fillId="0" borderId="23" xfId="0" applyFont="1" applyFill="1" applyBorder="1" applyAlignment="1">
      <alignment horizontal="right" vertical="top" wrapText="1"/>
    </xf>
    <xf numFmtId="0" fontId="0" fillId="0" borderId="19" xfId="0" applyFont="1" applyFill="1" applyBorder="1" applyAlignment="1">
      <alignment vertical="top"/>
    </xf>
    <xf numFmtId="0" fontId="0" fillId="0" borderId="19" xfId="0" applyFont="1" applyFill="1" applyBorder="1" applyAlignment="1">
      <alignment vertical="top" wrapText="1"/>
    </xf>
    <xf numFmtId="164" fontId="0" fillId="0" borderId="19" xfId="0" applyNumberFormat="1" applyFont="1" applyFill="1" applyBorder="1" applyAlignment="1">
      <alignment vertical="top"/>
    </xf>
    <xf numFmtId="2" fontId="0" fillId="0" borderId="19" xfId="0" applyNumberFormat="1" applyFont="1" applyFill="1" applyBorder="1" applyAlignment="1">
      <alignment vertical="top"/>
    </xf>
    <xf numFmtId="2" fontId="0" fillId="0" borderId="23" xfId="0" applyNumberFormat="1" applyFont="1" applyFill="1" applyBorder="1" applyAlignment="1">
      <alignment vertical="top"/>
    </xf>
    <xf numFmtId="1" fontId="19" fillId="0" borderId="23" xfId="0" applyNumberFormat="1" applyFont="1" applyFill="1" applyBorder="1" applyAlignment="1">
      <alignment horizontal="right" vertical="top"/>
    </xf>
    <xf numFmtId="1" fontId="20" fillId="0" borderId="23" xfId="0" applyNumberFormat="1" applyFont="1" applyFill="1" applyBorder="1" applyAlignment="1">
      <alignment vertical="top" wrapText="1"/>
    </xf>
    <xf numFmtId="1" fontId="20" fillId="0" borderId="23" xfId="0" applyNumberFormat="1" applyFont="1" applyFill="1" applyBorder="1" applyAlignment="1">
      <alignment horizontal="right" vertical="top" wrapText="1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center" vertical="top"/>
    </xf>
    <xf numFmtId="0" fontId="25" fillId="0" borderId="15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 vertical="top"/>
    </xf>
    <xf numFmtId="0" fontId="0" fillId="0" borderId="20" xfId="0" applyFont="1" applyFill="1" applyBorder="1" applyAlignment="1">
      <alignment horizontal="center" vertical="top"/>
    </xf>
    <xf numFmtId="0" fontId="19" fillId="0" borderId="10" xfId="0" applyFont="1" applyFill="1" applyBorder="1" applyAlignment="1">
      <alignment horizontal="left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390525</xdr:colOff>
      <xdr:row>1</xdr:row>
      <xdr:rowOff>38100</xdr:rowOff>
    </xdr:from>
    <xdr:to>
      <xdr:col>6</xdr:col>
      <xdr:colOff>523875</xdr:colOff>
      <xdr:row>7</xdr:row>
      <xdr:rowOff>163348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72350" y="200025"/>
          <a:ext cx="1552575" cy="1115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showGridLines="0" tabSelected="1" topLeftCell="A75" workbookViewId="0">
      <selection activeCell="C10" sqref="C10:F10"/>
    </sheetView>
  </sheetViews>
  <sheetFormatPr defaultRowHeight="12.75" x14ac:dyDescent="0.2"/>
  <cols>
    <col min="1" max="1" width="6.42578125" style="2" customWidth="1"/>
    <col min="2" max="2" width="12" style="2" customWidth="1"/>
    <col min="3" max="3" width="75.85546875" style="2" customWidth="1"/>
    <col min="4" max="4" width="10.42578125" style="2" customWidth="1"/>
    <col min="5" max="5" width="10.5703125" style="2" customWidth="1"/>
    <col min="6" max="6" width="10.7109375" style="2" customWidth="1"/>
    <col min="7" max="7" width="10.5703125" style="2" customWidth="1"/>
    <col min="8" max="16384" width="9.140625" style="2"/>
  </cols>
  <sheetData>
    <row r="1" spans="1:7" x14ac:dyDescent="0.2">
      <c r="A1" s="1"/>
      <c r="B1" s="1"/>
      <c r="C1" s="1"/>
      <c r="D1" s="1"/>
      <c r="E1" s="1"/>
      <c r="F1" s="34"/>
      <c r="G1" s="34"/>
    </row>
    <row r="2" spans="1:7" s="4" customFormat="1" x14ac:dyDescent="0.2">
      <c r="A2" s="3"/>
      <c r="B2" s="3"/>
      <c r="C2" s="35"/>
      <c r="D2" s="35"/>
      <c r="E2" s="35"/>
      <c r="F2" s="35"/>
      <c r="G2" s="3"/>
    </row>
    <row r="3" spans="1:7" s="4" customFormat="1" x14ac:dyDescent="0.2">
      <c r="A3" s="3"/>
      <c r="B3" s="3"/>
      <c r="C3" s="3"/>
      <c r="D3" s="5"/>
      <c r="E3" s="35"/>
      <c r="F3" s="35"/>
      <c r="G3" s="35"/>
    </row>
    <row r="4" spans="1:7" s="4" customFormat="1" ht="12" x14ac:dyDescent="0.2">
      <c r="A4" s="3"/>
      <c r="B4" s="3"/>
      <c r="C4" s="3"/>
      <c r="D4" s="3"/>
      <c r="E4" s="3"/>
      <c r="F4" s="3"/>
      <c r="G4" s="3"/>
    </row>
    <row r="5" spans="1:7" s="4" customFormat="1" ht="15.75" x14ac:dyDescent="0.25">
      <c r="A5" s="3"/>
      <c r="B5" s="3"/>
      <c r="C5" s="32" t="s">
        <v>171</v>
      </c>
      <c r="D5" s="36"/>
      <c r="E5" s="36"/>
      <c r="F5" s="36"/>
      <c r="G5" s="36"/>
    </row>
    <row r="6" spans="1:7" s="4" customFormat="1" x14ac:dyDescent="0.2">
      <c r="A6" s="3"/>
      <c r="B6" s="3"/>
      <c r="C6" s="37"/>
      <c r="D6" s="37"/>
      <c r="E6" s="3"/>
      <c r="F6" s="3"/>
      <c r="G6" s="3"/>
    </row>
    <row r="7" spans="1:7" s="4" customFormat="1" ht="12" x14ac:dyDescent="0.2">
      <c r="A7" s="3"/>
      <c r="B7" s="3"/>
      <c r="C7" s="6"/>
      <c r="D7" s="6"/>
      <c r="E7" s="3"/>
      <c r="F7" s="3"/>
      <c r="G7" s="3"/>
    </row>
    <row r="8" spans="1:7" s="4" customFormat="1" ht="30" x14ac:dyDescent="0.25">
      <c r="A8" s="3"/>
      <c r="B8" s="5"/>
      <c r="C8" s="48" t="s">
        <v>172</v>
      </c>
      <c r="D8" s="33"/>
      <c r="E8" s="33"/>
      <c r="F8" s="33"/>
      <c r="G8" s="3"/>
    </row>
    <row r="9" spans="1:7" s="4" customFormat="1" x14ac:dyDescent="0.2">
      <c r="A9" s="3"/>
      <c r="B9" s="3"/>
      <c r="C9" s="35"/>
      <c r="D9" s="35"/>
      <c r="E9" s="35"/>
      <c r="F9" s="35"/>
      <c r="G9" s="3"/>
    </row>
    <row r="10" spans="1:7" s="4" customFormat="1" x14ac:dyDescent="0.2">
      <c r="A10" s="3"/>
      <c r="B10" s="3"/>
      <c r="C10" s="35"/>
      <c r="D10" s="35"/>
      <c r="E10" s="35"/>
      <c r="F10" s="35"/>
      <c r="G10" s="3"/>
    </row>
    <row r="11" spans="1:7" x14ac:dyDescent="0.2">
      <c r="A11" s="7"/>
      <c r="B11" s="7"/>
      <c r="C11" s="7"/>
      <c r="D11" s="7"/>
      <c r="E11" s="7"/>
      <c r="F11" s="7"/>
      <c r="G11" s="7"/>
    </row>
    <row r="12" spans="1:7" s="4" customFormat="1" x14ac:dyDescent="0.2">
      <c r="A12" s="43" t="s">
        <v>0</v>
      </c>
      <c r="B12" s="43"/>
      <c r="C12" s="43"/>
      <c r="D12" s="43"/>
      <c r="E12" s="43"/>
      <c r="F12" s="43"/>
      <c r="G12" s="1" t="s">
        <v>1</v>
      </c>
    </row>
    <row r="13" spans="1:7" ht="23.25" customHeight="1" x14ac:dyDescent="0.2">
      <c r="A13" s="44" t="s">
        <v>2</v>
      </c>
      <c r="B13" s="44" t="s">
        <v>3</v>
      </c>
      <c r="C13" s="44" t="s">
        <v>4</v>
      </c>
      <c r="D13" s="44" t="s">
        <v>5</v>
      </c>
      <c r="E13" s="44" t="s">
        <v>6</v>
      </c>
      <c r="F13" s="46" t="s">
        <v>7</v>
      </c>
      <c r="G13" s="47"/>
    </row>
    <row r="14" spans="1:7" x14ac:dyDescent="0.2">
      <c r="A14" s="45"/>
      <c r="B14" s="45"/>
      <c r="C14" s="45"/>
      <c r="D14" s="45"/>
      <c r="E14" s="45"/>
      <c r="F14" s="8" t="s">
        <v>8</v>
      </c>
      <c r="G14" s="8" t="s">
        <v>9</v>
      </c>
    </row>
    <row r="15" spans="1:7" x14ac:dyDescent="0.2">
      <c r="A15" s="9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</row>
    <row r="16" spans="1:7" x14ac:dyDescent="0.2">
      <c r="A16" s="38"/>
      <c r="B16" s="39"/>
      <c r="C16" s="39"/>
      <c r="D16" s="39"/>
      <c r="E16" s="39"/>
      <c r="F16" s="39"/>
      <c r="G16" s="40"/>
    </row>
    <row r="17" spans="1:7" ht="14.25" hidden="1" x14ac:dyDescent="0.2">
      <c r="A17" s="10"/>
      <c r="B17" s="11"/>
      <c r="C17" s="12" t="s">
        <v>10</v>
      </c>
      <c r="D17" s="41"/>
      <c r="E17" s="41"/>
      <c r="F17" s="41"/>
      <c r="G17" s="42"/>
    </row>
    <row r="18" spans="1:7" hidden="1" x14ac:dyDescent="0.2">
      <c r="A18" s="13" t="s">
        <v>11</v>
      </c>
      <c r="B18" s="14" t="s">
        <v>12</v>
      </c>
      <c r="C18" s="15" t="s">
        <v>13</v>
      </c>
      <c r="D18" s="14" t="s">
        <v>14</v>
      </c>
      <c r="E18" s="16">
        <v>70.1999</v>
      </c>
      <c r="F18" s="17">
        <v>9.65</v>
      </c>
      <c r="G18" s="17">
        <v>677.11</v>
      </c>
    </row>
    <row r="19" spans="1:7" hidden="1" x14ac:dyDescent="0.2">
      <c r="A19" s="13" t="s">
        <v>15</v>
      </c>
      <c r="B19" s="14" t="s">
        <v>16</v>
      </c>
      <c r="C19" s="15" t="s">
        <v>17</v>
      </c>
      <c r="D19" s="14" t="s">
        <v>14</v>
      </c>
      <c r="E19" s="16">
        <v>1.33155</v>
      </c>
      <c r="F19" s="17">
        <v>10.84</v>
      </c>
      <c r="G19" s="17" t="s">
        <v>18</v>
      </c>
    </row>
    <row r="20" spans="1:7" hidden="1" x14ac:dyDescent="0.2">
      <c r="A20" s="18"/>
      <c r="B20" s="19"/>
      <c r="C20" s="20" t="s">
        <v>19</v>
      </c>
      <c r="D20" s="21" t="s">
        <v>1</v>
      </c>
      <c r="E20" s="22"/>
      <c r="F20" s="22"/>
      <c r="G20" s="23">
        <v>677.11</v>
      </c>
    </row>
    <row r="21" spans="1:7" hidden="1" x14ac:dyDescent="0.2">
      <c r="A21" s="10"/>
      <c r="B21" s="11"/>
      <c r="C21" s="24"/>
      <c r="D21" s="25"/>
      <c r="E21" s="26"/>
      <c r="F21" s="27"/>
      <c r="G21" s="28"/>
    </row>
    <row r="22" spans="1:7" ht="14.25" hidden="1" x14ac:dyDescent="0.2">
      <c r="A22" s="10"/>
      <c r="B22" s="11"/>
      <c r="C22" s="12" t="s">
        <v>20</v>
      </c>
      <c r="D22" s="41"/>
      <c r="E22" s="41"/>
      <c r="F22" s="41"/>
      <c r="G22" s="42"/>
    </row>
    <row r="23" spans="1:7" hidden="1" x14ac:dyDescent="0.2">
      <c r="A23" s="13" t="s">
        <v>11</v>
      </c>
      <c r="B23" s="14" t="s">
        <v>21</v>
      </c>
      <c r="C23" s="15" t="s">
        <v>22</v>
      </c>
      <c r="D23" s="14" t="s">
        <v>23</v>
      </c>
      <c r="E23" s="16">
        <v>0.128</v>
      </c>
      <c r="F23" s="17">
        <v>1.95</v>
      </c>
      <c r="G23" s="17">
        <v>0.25</v>
      </c>
    </row>
    <row r="24" spans="1:7" ht="25.5" hidden="1" x14ac:dyDescent="0.2">
      <c r="A24" s="13" t="s">
        <v>15</v>
      </c>
      <c r="B24" s="14" t="s">
        <v>24</v>
      </c>
      <c r="C24" s="15" t="s">
        <v>25</v>
      </c>
      <c r="D24" s="14" t="s">
        <v>23</v>
      </c>
      <c r="E24" s="16">
        <v>0.29239999999999999</v>
      </c>
      <c r="F24" s="17">
        <v>100.01</v>
      </c>
      <c r="G24" s="17">
        <v>29.24</v>
      </c>
    </row>
    <row r="25" spans="1:7" ht="25.5" hidden="1" x14ac:dyDescent="0.2">
      <c r="A25" s="13" t="s">
        <v>26</v>
      </c>
      <c r="B25" s="14" t="s">
        <v>27</v>
      </c>
      <c r="C25" s="15" t="s">
        <v>28</v>
      </c>
      <c r="D25" s="14" t="s">
        <v>23</v>
      </c>
      <c r="E25" s="16">
        <v>0.74199999999999999</v>
      </c>
      <c r="F25" s="17">
        <v>100</v>
      </c>
      <c r="G25" s="17">
        <v>74.2</v>
      </c>
    </row>
    <row r="26" spans="1:7" hidden="1" x14ac:dyDescent="0.2">
      <c r="A26" s="13" t="s">
        <v>29</v>
      </c>
      <c r="B26" s="14" t="s">
        <v>30</v>
      </c>
      <c r="C26" s="15" t="s">
        <v>31</v>
      </c>
      <c r="D26" s="14" t="s">
        <v>23</v>
      </c>
      <c r="E26" s="16">
        <v>0.28875000000000001</v>
      </c>
      <c r="F26" s="17">
        <v>111.99</v>
      </c>
      <c r="G26" s="17">
        <v>32.340000000000003</v>
      </c>
    </row>
    <row r="27" spans="1:7" ht="25.5" hidden="1" x14ac:dyDescent="0.2">
      <c r="A27" s="13" t="s">
        <v>32</v>
      </c>
      <c r="B27" s="14" t="s">
        <v>33</v>
      </c>
      <c r="C27" s="15" t="s">
        <v>34</v>
      </c>
      <c r="D27" s="14" t="s">
        <v>23</v>
      </c>
      <c r="E27" s="16">
        <v>6.6E-3</v>
      </c>
      <c r="F27" s="17">
        <v>134.65</v>
      </c>
      <c r="G27" s="17">
        <v>0.89</v>
      </c>
    </row>
    <row r="28" spans="1:7" hidden="1" x14ac:dyDescent="0.2">
      <c r="A28" s="13" t="s">
        <v>35</v>
      </c>
      <c r="B28" s="14" t="s">
        <v>36</v>
      </c>
      <c r="C28" s="15" t="s">
        <v>37</v>
      </c>
      <c r="D28" s="14" t="s">
        <v>23</v>
      </c>
      <c r="E28" s="16">
        <v>10.68375</v>
      </c>
      <c r="F28" s="17">
        <v>3.12</v>
      </c>
      <c r="G28" s="17">
        <v>33.33</v>
      </c>
    </row>
    <row r="29" spans="1:7" hidden="1" x14ac:dyDescent="0.2">
      <c r="A29" s="13" t="s">
        <v>38</v>
      </c>
      <c r="B29" s="14" t="s">
        <v>39</v>
      </c>
      <c r="C29" s="15" t="s">
        <v>40</v>
      </c>
      <c r="D29" s="14" t="s">
        <v>23</v>
      </c>
      <c r="E29" s="16">
        <v>1.2383999999999999</v>
      </c>
      <c r="F29" s="17">
        <v>3</v>
      </c>
      <c r="G29" s="17">
        <v>3.72</v>
      </c>
    </row>
    <row r="30" spans="1:7" hidden="1" x14ac:dyDescent="0.2">
      <c r="A30" s="13" t="s">
        <v>41</v>
      </c>
      <c r="B30" s="14" t="s">
        <v>42</v>
      </c>
      <c r="C30" s="15" t="s">
        <v>43</v>
      </c>
      <c r="D30" s="14" t="s">
        <v>23</v>
      </c>
      <c r="E30" s="16">
        <v>0.97499999999999998</v>
      </c>
      <c r="F30" s="17">
        <v>2.16</v>
      </c>
      <c r="G30" s="17">
        <v>2.11</v>
      </c>
    </row>
    <row r="31" spans="1:7" hidden="1" x14ac:dyDescent="0.2">
      <c r="A31" s="13" t="s">
        <v>44</v>
      </c>
      <c r="B31" s="14" t="s">
        <v>45</v>
      </c>
      <c r="C31" s="15" t="s">
        <v>46</v>
      </c>
      <c r="D31" s="14" t="s">
        <v>23</v>
      </c>
      <c r="E31" s="16">
        <v>0.58479999999999999</v>
      </c>
      <c r="F31" s="17">
        <v>1.63</v>
      </c>
      <c r="G31" s="17">
        <v>0.95</v>
      </c>
    </row>
    <row r="32" spans="1:7" hidden="1" x14ac:dyDescent="0.2">
      <c r="A32" s="13" t="s">
        <v>47</v>
      </c>
      <c r="B32" s="14" t="s">
        <v>48</v>
      </c>
      <c r="C32" s="15" t="s">
        <v>49</v>
      </c>
      <c r="D32" s="14" t="s">
        <v>23</v>
      </c>
      <c r="E32" s="16">
        <v>1.02275</v>
      </c>
      <c r="F32" s="17">
        <v>87.17</v>
      </c>
      <c r="G32" s="17">
        <v>89.15</v>
      </c>
    </row>
    <row r="33" spans="1:7" hidden="1" x14ac:dyDescent="0.2">
      <c r="A33" s="13" t="s">
        <v>50</v>
      </c>
      <c r="B33" s="14" t="s">
        <v>51</v>
      </c>
      <c r="C33" s="15" t="s">
        <v>52</v>
      </c>
      <c r="D33" s="14" t="s">
        <v>23</v>
      </c>
      <c r="E33" s="16">
        <v>2.5999999999999999E-3</v>
      </c>
      <c r="F33" s="17">
        <v>107.3</v>
      </c>
      <c r="G33" s="17">
        <v>0.28000000000000003</v>
      </c>
    </row>
    <row r="34" spans="1:7" hidden="1" x14ac:dyDescent="0.2">
      <c r="A34" s="13" t="s">
        <v>53</v>
      </c>
      <c r="B34" s="14" t="s">
        <v>54</v>
      </c>
      <c r="C34" s="15" t="s">
        <v>55</v>
      </c>
      <c r="D34" s="14" t="s">
        <v>23</v>
      </c>
      <c r="E34" s="16">
        <v>1.8E-3</v>
      </c>
      <c r="F34" s="17">
        <v>31.26</v>
      </c>
      <c r="G34" s="17">
        <v>0.06</v>
      </c>
    </row>
    <row r="35" spans="1:7" hidden="1" x14ac:dyDescent="0.2">
      <c r="A35" s="13" t="s">
        <v>56</v>
      </c>
      <c r="B35" s="14" t="s">
        <v>57</v>
      </c>
      <c r="C35" s="15" t="s">
        <v>58</v>
      </c>
      <c r="D35" s="14" t="s">
        <v>23</v>
      </c>
      <c r="E35" s="16">
        <v>1.2383999999999999</v>
      </c>
      <c r="F35" s="17">
        <v>2.08</v>
      </c>
      <c r="G35" s="17">
        <v>2.58</v>
      </c>
    </row>
    <row r="36" spans="1:7" hidden="1" x14ac:dyDescent="0.2">
      <c r="A36" s="18"/>
      <c r="B36" s="19"/>
      <c r="C36" s="20" t="s">
        <v>59</v>
      </c>
      <c r="D36" s="21" t="s">
        <v>1</v>
      </c>
      <c r="E36" s="22"/>
      <c r="F36" s="22"/>
      <c r="G36" s="23">
        <v>269.08999999999997</v>
      </c>
    </row>
    <row r="37" spans="1:7" hidden="1" x14ac:dyDescent="0.2">
      <c r="A37" s="18"/>
      <c r="B37" s="19"/>
      <c r="C37" s="20" t="s">
        <v>60</v>
      </c>
      <c r="D37" s="21" t="s">
        <v>1</v>
      </c>
      <c r="E37" s="22"/>
      <c r="F37" s="22"/>
      <c r="G37" s="23">
        <v>14.43</v>
      </c>
    </row>
    <row r="38" spans="1:7" hidden="1" x14ac:dyDescent="0.2">
      <c r="A38" s="10"/>
      <c r="B38" s="11"/>
      <c r="C38" s="24"/>
      <c r="D38" s="25"/>
      <c r="E38" s="26"/>
      <c r="F38" s="27"/>
      <c r="G38" s="28"/>
    </row>
    <row r="39" spans="1:7" ht="14.25" hidden="1" x14ac:dyDescent="0.2">
      <c r="A39" s="10"/>
      <c r="B39" s="11"/>
      <c r="C39" s="12" t="s">
        <v>61</v>
      </c>
      <c r="D39" s="41"/>
      <c r="E39" s="41"/>
      <c r="F39" s="41"/>
      <c r="G39" s="42"/>
    </row>
    <row r="40" spans="1:7" hidden="1" x14ac:dyDescent="0.2">
      <c r="A40" s="13" t="s">
        <v>11</v>
      </c>
      <c r="B40" s="14" t="s">
        <v>62</v>
      </c>
      <c r="C40" s="15" t="s">
        <v>63</v>
      </c>
      <c r="D40" s="14" t="s">
        <v>64</v>
      </c>
      <c r="E40" s="16">
        <v>18</v>
      </c>
      <c r="F40" s="17">
        <v>6.8</v>
      </c>
      <c r="G40" s="17">
        <v>122.4</v>
      </c>
    </row>
    <row r="41" spans="1:7" hidden="1" x14ac:dyDescent="0.2">
      <c r="A41" s="13" t="s">
        <v>15</v>
      </c>
      <c r="B41" s="14" t="s">
        <v>65</v>
      </c>
      <c r="C41" s="15" t="s">
        <v>66</v>
      </c>
      <c r="D41" s="14" t="s">
        <v>67</v>
      </c>
      <c r="E41" s="16">
        <v>5.0000000000000002E-5</v>
      </c>
      <c r="F41" s="17">
        <v>12606</v>
      </c>
      <c r="G41" s="17">
        <v>0.68</v>
      </c>
    </row>
    <row r="42" spans="1:7" hidden="1" x14ac:dyDescent="0.2">
      <c r="A42" s="13" t="s">
        <v>26</v>
      </c>
      <c r="B42" s="14" t="s">
        <v>68</v>
      </c>
      <c r="C42" s="15" t="s">
        <v>69</v>
      </c>
      <c r="D42" s="14" t="s">
        <v>67</v>
      </c>
      <c r="E42" s="16">
        <v>1.34E-2</v>
      </c>
      <c r="F42" s="17">
        <v>10068</v>
      </c>
      <c r="G42" s="17">
        <v>134.91</v>
      </c>
    </row>
    <row r="43" spans="1:7" hidden="1" x14ac:dyDescent="0.2">
      <c r="A43" s="13" t="s">
        <v>29</v>
      </c>
      <c r="B43" s="14" t="s">
        <v>70</v>
      </c>
      <c r="C43" s="15" t="s">
        <v>71</v>
      </c>
      <c r="D43" s="14" t="s">
        <v>67</v>
      </c>
      <c r="E43" s="16">
        <v>5.4000000000000003E-3</v>
      </c>
      <c r="F43" s="17">
        <v>9040</v>
      </c>
      <c r="G43" s="17">
        <v>48.82</v>
      </c>
    </row>
    <row r="44" spans="1:7" hidden="1" x14ac:dyDescent="0.2">
      <c r="A44" s="13" t="s">
        <v>32</v>
      </c>
      <c r="B44" s="14" t="s">
        <v>72</v>
      </c>
      <c r="C44" s="15" t="s">
        <v>73</v>
      </c>
      <c r="D44" s="14" t="s">
        <v>74</v>
      </c>
      <c r="E44" s="16">
        <v>5.4</v>
      </c>
      <c r="F44" s="17">
        <v>1.8</v>
      </c>
      <c r="G44" s="17">
        <v>9.7200000000000006</v>
      </c>
    </row>
    <row r="45" spans="1:7" hidden="1" x14ac:dyDescent="0.2">
      <c r="A45" s="13" t="s">
        <v>35</v>
      </c>
      <c r="B45" s="14" t="s">
        <v>75</v>
      </c>
      <c r="C45" s="15" t="s">
        <v>76</v>
      </c>
      <c r="D45" s="14" t="s">
        <v>77</v>
      </c>
      <c r="E45" s="16">
        <v>8.9999999999999993E-3</v>
      </c>
      <c r="F45" s="17">
        <v>28.6</v>
      </c>
      <c r="G45" s="17">
        <v>0.26</v>
      </c>
    </row>
    <row r="46" spans="1:7" hidden="1" x14ac:dyDescent="0.2">
      <c r="A46" s="13" t="s">
        <v>38</v>
      </c>
      <c r="B46" s="14" t="s">
        <v>78</v>
      </c>
      <c r="C46" s="15" t="s">
        <v>79</v>
      </c>
      <c r="D46" s="14" t="s">
        <v>77</v>
      </c>
      <c r="E46" s="16">
        <v>0.02</v>
      </c>
      <c r="F46" s="17">
        <v>32.880000000000003</v>
      </c>
      <c r="G46" s="17">
        <v>0.66</v>
      </c>
    </row>
    <row r="47" spans="1:7" hidden="1" x14ac:dyDescent="0.2">
      <c r="A47" s="13" t="s">
        <v>41</v>
      </c>
      <c r="B47" s="14" t="s">
        <v>80</v>
      </c>
      <c r="C47" s="15" t="s">
        <v>81</v>
      </c>
      <c r="D47" s="14" t="s">
        <v>67</v>
      </c>
      <c r="E47" s="16">
        <v>0</v>
      </c>
      <c r="F47" s="17">
        <v>16136</v>
      </c>
      <c r="G47" s="17">
        <v>0.03</v>
      </c>
    </row>
    <row r="48" spans="1:7" hidden="1" x14ac:dyDescent="0.2">
      <c r="A48" s="13" t="s">
        <v>44</v>
      </c>
      <c r="B48" s="14" t="s">
        <v>82</v>
      </c>
      <c r="C48" s="15" t="s">
        <v>83</v>
      </c>
      <c r="D48" s="14" t="s">
        <v>67</v>
      </c>
      <c r="E48" s="16">
        <v>0</v>
      </c>
      <c r="F48" s="17">
        <v>29800</v>
      </c>
      <c r="G48" s="17">
        <v>0.1</v>
      </c>
    </row>
    <row r="49" spans="1:7" hidden="1" x14ac:dyDescent="0.2">
      <c r="A49" s="13" t="s">
        <v>47</v>
      </c>
      <c r="B49" s="14" t="s">
        <v>84</v>
      </c>
      <c r="C49" s="15" t="s">
        <v>85</v>
      </c>
      <c r="D49" s="14" t="s">
        <v>67</v>
      </c>
      <c r="E49" s="16">
        <v>1.9000000000000001E-4</v>
      </c>
      <c r="F49" s="17">
        <v>12430</v>
      </c>
      <c r="G49" s="17">
        <v>2.31</v>
      </c>
    </row>
    <row r="50" spans="1:7" hidden="1" x14ac:dyDescent="0.2">
      <c r="A50" s="13" t="s">
        <v>50</v>
      </c>
      <c r="B50" s="14" t="s">
        <v>86</v>
      </c>
      <c r="C50" s="15" t="s">
        <v>87</v>
      </c>
      <c r="D50" s="14" t="s">
        <v>88</v>
      </c>
      <c r="E50" s="16">
        <v>60</v>
      </c>
      <c r="F50" s="17">
        <v>0.98</v>
      </c>
      <c r="G50" s="17">
        <v>58.8</v>
      </c>
    </row>
    <row r="51" spans="1:7" hidden="1" x14ac:dyDescent="0.2">
      <c r="A51" s="13" t="s">
        <v>53</v>
      </c>
      <c r="B51" s="14" t="s">
        <v>89</v>
      </c>
      <c r="C51" s="15" t="s">
        <v>90</v>
      </c>
      <c r="D51" s="14" t="s">
        <v>91</v>
      </c>
      <c r="E51" s="16">
        <v>3.5999999999999999E-3</v>
      </c>
      <c r="F51" s="17">
        <v>19.5</v>
      </c>
      <c r="G51" s="17">
        <v>7.0000000000000007E-2</v>
      </c>
    </row>
    <row r="52" spans="1:7" hidden="1" x14ac:dyDescent="0.2">
      <c r="A52" s="13" t="s">
        <v>56</v>
      </c>
      <c r="B52" s="14" t="s">
        <v>92</v>
      </c>
      <c r="C52" s="15" t="s">
        <v>93</v>
      </c>
      <c r="D52" s="14" t="s">
        <v>64</v>
      </c>
      <c r="E52" s="16">
        <v>30</v>
      </c>
      <c r="F52" s="17">
        <v>3</v>
      </c>
      <c r="G52" s="17">
        <v>90</v>
      </c>
    </row>
    <row r="53" spans="1:7" hidden="1" x14ac:dyDescent="0.2">
      <c r="A53" s="13" t="s">
        <v>94</v>
      </c>
      <c r="B53" s="14" t="s">
        <v>95</v>
      </c>
      <c r="C53" s="15" t="s">
        <v>96</v>
      </c>
      <c r="D53" s="14" t="s">
        <v>97</v>
      </c>
      <c r="E53" s="16">
        <v>2.0400000000000001E-2</v>
      </c>
      <c r="F53" s="17">
        <v>86</v>
      </c>
      <c r="G53" s="17">
        <v>1.75</v>
      </c>
    </row>
    <row r="54" spans="1:7" hidden="1" x14ac:dyDescent="0.2">
      <c r="A54" s="13" t="s">
        <v>98</v>
      </c>
      <c r="B54" s="14" t="s">
        <v>99</v>
      </c>
      <c r="C54" s="15" t="s">
        <v>100</v>
      </c>
      <c r="D54" s="14" t="s">
        <v>101</v>
      </c>
      <c r="E54" s="16">
        <v>0.28599999999999998</v>
      </c>
      <c r="F54" s="17">
        <v>65.58</v>
      </c>
      <c r="G54" s="17">
        <v>18.760000000000002</v>
      </c>
    </row>
    <row r="55" spans="1:7" hidden="1" x14ac:dyDescent="0.2">
      <c r="A55" s="13" t="s">
        <v>102</v>
      </c>
      <c r="B55" s="14" t="s">
        <v>103</v>
      </c>
      <c r="C55" s="15" t="s">
        <v>104</v>
      </c>
      <c r="D55" s="14" t="s">
        <v>101</v>
      </c>
      <c r="E55" s="16">
        <v>0.04</v>
      </c>
      <c r="F55" s="17">
        <v>200.58</v>
      </c>
      <c r="G55" s="17">
        <v>8.02</v>
      </c>
    </row>
    <row r="56" spans="1:7" hidden="1" x14ac:dyDescent="0.2">
      <c r="A56" s="13" t="s">
        <v>105</v>
      </c>
      <c r="B56" s="14" t="s">
        <v>106</v>
      </c>
      <c r="C56" s="15" t="s">
        <v>107</v>
      </c>
      <c r="D56" s="14" t="s">
        <v>97</v>
      </c>
      <c r="E56" s="16">
        <v>4.0000000000000001E-3</v>
      </c>
      <c r="F56" s="17">
        <v>30.74</v>
      </c>
      <c r="G56" s="17">
        <v>0.12</v>
      </c>
    </row>
    <row r="57" spans="1:7" hidden="1" x14ac:dyDescent="0.2">
      <c r="A57" s="13" t="s">
        <v>108</v>
      </c>
      <c r="B57" s="14" t="s">
        <v>109</v>
      </c>
      <c r="C57" s="15" t="s">
        <v>110</v>
      </c>
      <c r="D57" s="14" t="s">
        <v>88</v>
      </c>
      <c r="E57" s="16">
        <v>2</v>
      </c>
      <c r="F57" s="17" t="s">
        <v>111</v>
      </c>
      <c r="G57" s="17" t="s">
        <v>111</v>
      </c>
    </row>
    <row r="58" spans="1:7" hidden="1" x14ac:dyDescent="0.2">
      <c r="A58" s="13" t="s">
        <v>112</v>
      </c>
      <c r="B58" s="14" t="s">
        <v>113</v>
      </c>
      <c r="C58" s="15" t="s">
        <v>114</v>
      </c>
      <c r="D58" s="14" t="s">
        <v>74</v>
      </c>
      <c r="E58" s="16">
        <v>2.56</v>
      </c>
      <c r="F58" s="17">
        <v>17.850000000000001</v>
      </c>
      <c r="G58" s="17">
        <v>45.7</v>
      </c>
    </row>
    <row r="59" spans="1:7" hidden="1" x14ac:dyDescent="0.2">
      <c r="A59" s="13" t="s">
        <v>115</v>
      </c>
      <c r="B59" s="14" t="s">
        <v>116</v>
      </c>
      <c r="C59" s="15" t="s">
        <v>117</v>
      </c>
      <c r="D59" s="14" t="s">
        <v>97</v>
      </c>
      <c r="E59" s="16">
        <v>8.9999999999999993E-3</v>
      </c>
      <c r="F59" s="17">
        <v>142.5</v>
      </c>
      <c r="G59" s="17">
        <v>1.28</v>
      </c>
    </row>
    <row r="60" spans="1:7" hidden="1" x14ac:dyDescent="0.2">
      <c r="A60" s="13" t="s">
        <v>118</v>
      </c>
      <c r="B60" s="14" t="s">
        <v>119</v>
      </c>
      <c r="C60" s="15" t="s">
        <v>120</v>
      </c>
      <c r="D60" s="14" t="s">
        <v>77</v>
      </c>
      <c r="E60" s="16">
        <v>6.6000000000000003E-2</v>
      </c>
      <c r="F60" s="17">
        <v>60.23</v>
      </c>
      <c r="G60" s="17">
        <v>3.98</v>
      </c>
    </row>
    <row r="61" spans="1:7" hidden="1" x14ac:dyDescent="0.2">
      <c r="A61" s="13" t="s">
        <v>121</v>
      </c>
      <c r="B61" s="14" t="s">
        <v>122</v>
      </c>
      <c r="C61" s="15" t="s">
        <v>123</v>
      </c>
      <c r="D61" s="14" t="s">
        <v>88</v>
      </c>
      <c r="E61" s="16">
        <v>2</v>
      </c>
      <c r="F61" s="17" t="s">
        <v>111</v>
      </c>
      <c r="G61" s="17" t="s">
        <v>111</v>
      </c>
    </row>
    <row r="62" spans="1:7" hidden="1" x14ac:dyDescent="0.2">
      <c r="A62" s="13" t="s">
        <v>124</v>
      </c>
      <c r="B62" s="14" t="s">
        <v>125</v>
      </c>
      <c r="C62" s="15" t="s">
        <v>126</v>
      </c>
      <c r="D62" s="14" t="s">
        <v>127</v>
      </c>
      <c r="E62" s="16">
        <v>8.9999999999999993E-3</v>
      </c>
      <c r="F62" s="17">
        <v>120</v>
      </c>
      <c r="G62" s="17">
        <v>1.08</v>
      </c>
    </row>
    <row r="63" spans="1:7" hidden="1" x14ac:dyDescent="0.2">
      <c r="A63" s="13" t="s">
        <v>128</v>
      </c>
      <c r="B63" s="14" t="s">
        <v>129</v>
      </c>
      <c r="C63" s="15" t="s">
        <v>130</v>
      </c>
      <c r="D63" s="14" t="s">
        <v>97</v>
      </c>
      <c r="E63" s="16">
        <v>1.7999999999999999E-2</v>
      </c>
      <c r="F63" s="17">
        <v>100</v>
      </c>
      <c r="G63" s="17">
        <v>1.8</v>
      </c>
    </row>
    <row r="64" spans="1:7" hidden="1" x14ac:dyDescent="0.2">
      <c r="A64" s="13" t="s">
        <v>131</v>
      </c>
      <c r="B64" s="14" t="s">
        <v>132</v>
      </c>
      <c r="C64" s="15" t="s">
        <v>133</v>
      </c>
      <c r="D64" s="14" t="s">
        <v>97</v>
      </c>
      <c r="E64" s="16">
        <v>2.06E-2</v>
      </c>
      <c r="F64" s="17">
        <v>216</v>
      </c>
      <c r="G64" s="17">
        <v>4.45</v>
      </c>
    </row>
    <row r="65" spans="1:7" hidden="1" x14ac:dyDescent="0.2">
      <c r="A65" s="13" t="s">
        <v>134</v>
      </c>
      <c r="B65" s="14" t="s">
        <v>135</v>
      </c>
      <c r="C65" s="15" t="s">
        <v>136</v>
      </c>
      <c r="D65" s="14" t="s">
        <v>97</v>
      </c>
      <c r="E65" s="16">
        <v>4.6800000000000001E-2</v>
      </c>
      <c r="F65" s="17">
        <v>50</v>
      </c>
      <c r="G65" s="17">
        <v>2.34</v>
      </c>
    </row>
    <row r="66" spans="1:7" hidden="1" x14ac:dyDescent="0.2">
      <c r="A66" s="13" t="s">
        <v>137</v>
      </c>
      <c r="B66" s="14" t="s">
        <v>138</v>
      </c>
      <c r="C66" s="15" t="s">
        <v>139</v>
      </c>
      <c r="D66" s="14" t="s">
        <v>91</v>
      </c>
      <c r="E66" s="16">
        <v>1.2E-2</v>
      </c>
      <c r="F66" s="17">
        <v>3450</v>
      </c>
      <c r="G66" s="17">
        <v>41.4</v>
      </c>
    </row>
    <row r="67" spans="1:7" ht="25.5" hidden="1" x14ac:dyDescent="0.2">
      <c r="A67" s="13" t="s">
        <v>140</v>
      </c>
      <c r="B67" s="14" t="s">
        <v>141</v>
      </c>
      <c r="C67" s="15" t="s">
        <v>142</v>
      </c>
      <c r="D67" s="14" t="s">
        <v>77</v>
      </c>
      <c r="E67" s="16">
        <v>3.1E-2</v>
      </c>
      <c r="F67" s="17">
        <v>91.29</v>
      </c>
      <c r="G67" s="17">
        <v>2.83</v>
      </c>
    </row>
    <row r="68" spans="1:7" hidden="1" x14ac:dyDescent="0.2">
      <c r="A68" s="13" t="s">
        <v>143</v>
      </c>
      <c r="B68" s="14" t="s">
        <v>144</v>
      </c>
      <c r="C68" s="15" t="s">
        <v>145</v>
      </c>
      <c r="D68" s="14" t="s">
        <v>77</v>
      </c>
      <c r="E68" s="16">
        <v>8.0000000000000002E-3</v>
      </c>
      <c r="F68" s="17">
        <v>59.08</v>
      </c>
      <c r="G68" s="17">
        <v>0.47</v>
      </c>
    </row>
    <row r="69" spans="1:7" x14ac:dyDescent="0.2">
      <c r="A69" s="13" t="s">
        <v>146</v>
      </c>
      <c r="B69" s="14" t="s">
        <v>147</v>
      </c>
      <c r="C69" s="15" t="s">
        <v>148</v>
      </c>
      <c r="D69" s="14" t="s">
        <v>64</v>
      </c>
      <c r="E69" s="16">
        <v>18</v>
      </c>
      <c r="F69" s="29">
        <f>2.55*1.18*5.39</f>
        <v>16.218509999999995</v>
      </c>
      <c r="G69" s="29">
        <f>F69*E69</f>
        <v>291.93317999999988</v>
      </c>
    </row>
    <row r="70" spans="1:7" x14ac:dyDescent="0.2">
      <c r="A70" s="13" t="s">
        <v>149</v>
      </c>
      <c r="B70" s="14" t="s">
        <v>147</v>
      </c>
      <c r="C70" s="15" t="s">
        <v>150</v>
      </c>
      <c r="D70" s="14" t="s">
        <v>151</v>
      </c>
      <c r="E70" s="16">
        <v>2</v>
      </c>
      <c r="F70" s="29">
        <f>2311.25*1.18*5.39</f>
        <v>14700.012249999998</v>
      </c>
      <c r="G70" s="29">
        <f>F70*E70</f>
        <v>29400.024499999996</v>
      </c>
    </row>
    <row r="71" spans="1:7" x14ac:dyDescent="0.2">
      <c r="A71" s="13" t="s">
        <v>152</v>
      </c>
      <c r="B71" s="14" t="s">
        <v>147</v>
      </c>
      <c r="C71" s="15" t="s">
        <v>153</v>
      </c>
      <c r="D71" s="14" t="s">
        <v>88</v>
      </c>
      <c r="E71" s="16">
        <v>2</v>
      </c>
      <c r="F71" s="29">
        <f>9.18*1.18*5.39</f>
        <v>58.386635999999996</v>
      </c>
      <c r="G71" s="29">
        <f t="shared" ref="G71:G76" si="0">F71*E71</f>
        <v>116.77327199999999</v>
      </c>
    </row>
    <row r="72" spans="1:7" x14ac:dyDescent="0.2">
      <c r="A72" s="13" t="s">
        <v>154</v>
      </c>
      <c r="B72" s="14" t="s">
        <v>147</v>
      </c>
      <c r="C72" s="15" t="s">
        <v>155</v>
      </c>
      <c r="D72" s="14" t="s">
        <v>64</v>
      </c>
      <c r="E72" s="16">
        <v>10</v>
      </c>
      <c r="F72" s="29">
        <f>17.3*1.18*5.39</f>
        <v>110.03146</v>
      </c>
      <c r="G72" s="29">
        <f t="shared" si="0"/>
        <v>1100.3145999999999</v>
      </c>
    </row>
    <row r="73" spans="1:7" ht="25.5" x14ac:dyDescent="0.2">
      <c r="A73" s="13" t="s">
        <v>156</v>
      </c>
      <c r="B73" s="14" t="s">
        <v>147</v>
      </c>
      <c r="C73" s="15" t="s">
        <v>157</v>
      </c>
      <c r="D73" s="14" t="s">
        <v>64</v>
      </c>
      <c r="E73" s="16">
        <v>11</v>
      </c>
      <c r="F73" s="29">
        <f>1.45*1.18*5.39</f>
        <v>9.2222899999999992</v>
      </c>
      <c r="G73" s="29">
        <f t="shared" si="0"/>
        <v>101.44519</v>
      </c>
    </row>
    <row r="74" spans="1:7" ht="25.5" x14ac:dyDescent="0.2">
      <c r="A74" s="13" t="s">
        <v>158</v>
      </c>
      <c r="B74" s="14" t="s">
        <v>147</v>
      </c>
      <c r="C74" s="15" t="s">
        <v>159</v>
      </c>
      <c r="D74" s="14" t="s">
        <v>64</v>
      </c>
      <c r="E74" s="16">
        <v>11</v>
      </c>
      <c r="F74" s="29">
        <f>1.14*1.18*5.39</f>
        <v>7.2506279999999981</v>
      </c>
      <c r="G74" s="29">
        <f t="shared" si="0"/>
        <v>79.756907999999981</v>
      </c>
    </row>
    <row r="75" spans="1:7" x14ac:dyDescent="0.2">
      <c r="A75" s="13" t="s">
        <v>160</v>
      </c>
      <c r="B75" s="14" t="s">
        <v>147</v>
      </c>
      <c r="C75" s="15" t="s">
        <v>161</v>
      </c>
      <c r="D75" s="14" t="s">
        <v>162</v>
      </c>
      <c r="E75" s="16">
        <v>2</v>
      </c>
      <c r="F75" s="29">
        <f>26.73*1.18*5.39</f>
        <v>170.00814599999998</v>
      </c>
      <c r="G75" s="29">
        <f t="shared" si="0"/>
        <v>340.01629199999996</v>
      </c>
    </row>
    <row r="76" spans="1:7" x14ac:dyDescent="0.2">
      <c r="A76" s="13" t="s">
        <v>163</v>
      </c>
      <c r="B76" s="14" t="s">
        <v>147</v>
      </c>
      <c r="C76" s="15" t="s">
        <v>164</v>
      </c>
      <c r="D76" s="14" t="s">
        <v>64</v>
      </c>
      <c r="E76" s="16">
        <v>10</v>
      </c>
      <c r="F76" s="29">
        <f>11.01*1.18*5.39</f>
        <v>70.025801999999999</v>
      </c>
      <c r="G76" s="29">
        <f t="shared" si="0"/>
        <v>700.25801999999999</v>
      </c>
    </row>
    <row r="77" spans="1:7" x14ac:dyDescent="0.2">
      <c r="A77" s="18"/>
      <c r="B77" s="19"/>
      <c r="C77" s="20" t="s">
        <v>165</v>
      </c>
      <c r="D77" s="21" t="s">
        <v>1</v>
      </c>
      <c r="E77" s="22"/>
      <c r="F77" s="30">
        <f>SUM(F69:F76)</f>
        <v>15141.155721999998</v>
      </c>
      <c r="G77" s="31">
        <f>SUM(G69:G76)</f>
        <v>32130.521961999995</v>
      </c>
    </row>
    <row r="78" spans="1:7" x14ac:dyDescent="0.2">
      <c r="A78" s="10"/>
      <c r="B78" s="11"/>
      <c r="C78" s="24"/>
      <c r="D78" s="25"/>
      <c r="E78" s="26"/>
      <c r="F78" s="27"/>
      <c r="G78" s="28"/>
    </row>
    <row r="79" spans="1:7" hidden="1" x14ac:dyDescent="0.2">
      <c r="A79" s="18"/>
      <c r="B79" s="19"/>
      <c r="C79" s="20" t="s">
        <v>166</v>
      </c>
      <c r="D79" s="21" t="s">
        <v>1</v>
      </c>
      <c r="E79" s="22"/>
      <c r="F79" s="22"/>
      <c r="G79" s="23">
        <v>6602.98</v>
      </c>
    </row>
    <row r="80" spans="1:7" hidden="1" x14ac:dyDescent="0.2">
      <c r="A80" s="18"/>
      <c r="B80" s="19"/>
      <c r="C80" s="20" t="s">
        <v>167</v>
      </c>
      <c r="D80" s="21" t="s">
        <v>1</v>
      </c>
      <c r="E80" s="22"/>
      <c r="F80" s="22"/>
      <c r="G80" s="23">
        <v>740.01</v>
      </c>
    </row>
    <row r="81" spans="1:7" hidden="1" x14ac:dyDescent="0.2">
      <c r="A81" s="18"/>
      <c r="B81" s="19"/>
      <c r="C81" s="20" t="s">
        <v>168</v>
      </c>
      <c r="D81" s="21" t="s">
        <v>1</v>
      </c>
      <c r="E81" s="22"/>
      <c r="F81" s="22"/>
      <c r="G81" s="23">
        <v>7342.99</v>
      </c>
    </row>
    <row r="82" spans="1:7" hidden="1" x14ac:dyDescent="0.2">
      <c r="A82" s="18"/>
      <c r="B82" s="19"/>
      <c r="C82" s="20" t="s">
        <v>169</v>
      </c>
      <c r="D82" s="21" t="s">
        <v>1</v>
      </c>
      <c r="E82" s="22"/>
      <c r="F82" s="22"/>
      <c r="G82" s="23">
        <v>467.62</v>
      </c>
    </row>
    <row r="83" spans="1:7" hidden="1" x14ac:dyDescent="0.2">
      <c r="A83" s="18"/>
      <c r="B83" s="19"/>
      <c r="C83" s="20" t="s">
        <v>170</v>
      </c>
      <c r="D83" s="21" t="s">
        <v>1</v>
      </c>
      <c r="E83" s="22"/>
      <c r="F83" s="22"/>
      <c r="G83" s="23">
        <v>7810.61</v>
      </c>
    </row>
  </sheetData>
  <mergeCells count="18">
    <mergeCell ref="A16:G16"/>
    <mergeCell ref="D17:G17"/>
    <mergeCell ref="D22:G22"/>
    <mergeCell ref="D39:G39"/>
    <mergeCell ref="C9:F9"/>
    <mergeCell ref="C10:F10"/>
    <mergeCell ref="A12:F12"/>
    <mergeCell ref="A13:A14"/>
    <mergeCell ref="B13:B14"/>
    <mergeCell ref="C13:C14"/>
    <mergeCell ref="D13:D14"/>
    <mergeCell ref="E13:E14"/>
    <mergeCell ref="F13:G13"/>
    <mergeCell ref="F1:G1"/>
    <mergeCell ref="C2:F2"/>
    <mergeCell ref="E3:G3"/>
    <mergeCell ref="D5:G5"/>
    <mergeCell ref="C6:D6"/>
  </mergeCells>
  <pageMargins left="0.59" right="0.59" top="0.79" bottom="0.79" header="0.51" footer="0.51"/>
  <pageSetup paperSize="9" fitToHeight="10000" orientation="landscape" horizontalDpi="300" verticalDpi="300" r:id="rId1"/>
  <headerFooter>
    <oddHeader>&amp;L&amp;"Times New Roman,Обычный"Программный комплекс АВС-4 (редакция 4.4)&amp;C&amp;"Times New Roman,Обычный"&amp;P&amp;R&amp;"Times New Roman,Обычный"11210</oddHeader>
    <oddFooter>&amp;C&amp;"Times New Roman,Обычный"Страниц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Секретарь</cp:lastModifiedBy>
  <cp:lastPrinted>2014-03-04T09:25:07Z</cp:lastPrinted>
  <dcterms:created xsi:type="dcterms:W3CDTF">2008-01-31T11:17:29Z</dcterms:created>
  <dcterms:modified xsi:type="dcterms:W3CDTF">2014-03-28T07:02:23Z</dcterms:modified>
</cp:coreProperties>
</file>