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65" windowWidth="19440" windowHeight="12660"/>
  </bookViews>
  <sheets>
    <sheet name="расч№1" sheetId="1" r:id="rId1"/>
  </sheets>
  <definedNames>
    <definedName name="_xlnm.Print_Area" localSheetId="0">расч№1!$A$1:$J$50</definedName>
  </definedNames>
  <calcPr calcId="145621" fullPrecision="0"/>
</workbook>
</file>

<file path=xl/calcChain.xml><?xml version="1.0" encoding="utf-8"?>
<calcChain xmlns="http://schemas.openxmlformats.org/spreadsheetml/2006/main">
  <c r="H44" i="1" l="1"/>
  <c r="H32" i="1"/>
  <c r="H43" i="1"/>
  <c r="H38" i="1"/>
  <c r="H42" i="1"/>
  <c r="H34" i="1"/>
  <c r="H36" i="1"/>
  <c r="H37" i="1"/>
  <c r="H33" i="1"/>
  <c r="H39" i="1"/>
  <c r="H41" i="1" l="1"/>
  <c r="H40" i="1"/>
  <c r="H35" i="1"/>
  <c r="H26" i="1"/>
  <c r="H13" i="1"/>
  <c r="H10" i="1" l="1"/>
  <c r="H16" i="1"/>
  <c r="H9" i="1"/>
  <c r="H11" i="1" l="1"/>
  <c r="H29" i="1" l="1"/>
  <c r="H28" i="1"/>
  <c r="H27" i="1"/>
  <c r="H25" i="1"/>
  <c r="H24" i="1"/>
  <c r="H23" i="1"/>
  <c r="H22" i="1"/>
  <c r="H21" i="1"/>
  <c r="H20" i="1"/>
  <c r="H19" i="1"/>
  <c r="H18" i="1"/>
  <c r="H17" i="1"/>
  <c r="H30" i="1" s="1"/>
  <c r="L34" i="1"/>
  <c r="H45" i="1" l="1"/>
</calcChain>
</file>

<file path=xl/sharedStrings.xml><?xml version="1.0" encoding="utf-8"?>
<sst xmlns="http://schemas.openxmlformats.org/spreadsheetml/2006/main" count="77" uniqueCount="64">
  <si>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</si>
  <si>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</si>
  <si>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</si>
  <si>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на разработку проектно-сметной документации</t>
  </si>
  <si>
    <t xml:space="preserve">Расчет стоимости: </t>
  </si>
  <si>
    <t>ИТОГО:</t>
  </si>
  <si>
    <t>Относительная стоимость разделов проекта и видов проектных работ</t>
  </si>
  <si>
    <t>Стадия: Проектная документация</t>
  </si>
  <si>
    <t>14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</si>
  <si>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</si>
  <si>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</si>
  <si>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</si>
  <si>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</si>
  <si>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</si>
  <si>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</si>
  <si>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</si>
  <si>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</si>
  <si>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</si>
  <si>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</si>
  <si>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Пояснительная записка</t>
  </si>
  <si>
    <t>Схема планировочной организации земельного участка</t>
  </si>
  <si>
    <t>Архитектурные решения</t>
  </si>
  <si>
    <t>Конструктивные и объемно-планировочные  решения</t>
  </si>
  <si>
    <t>Электроснабжение</t>
  </si>
  <si>
    <t>Водоснабжение</t>
  </si>
  <si>
    <t>Водоотведение</t>
  </si>
  <si>
    <t>Отопление,вентиляция и кондиционирование воздуха</t>
  </si>
  <si>
    <t>Связь</t>
  </si>
  <si>
    <t>Технологические решения</t>
  </si>
  <si>
    <t>Мероприятия по обеспечению пожарной безопасности</t>
  </si>
  <si>
    <t>Мероприятия по обеспечению доступа инвалидов</t>
  </si>
  <si>
    <t>Итого:</t>
  </si>
  <si>
    <t>Стадия: Рабочая документация</t>
  </si>
  <si>
    <t>Смета на строительство</t>
  </si>
  <si>
    <t>Всего по смете:</t>
  </si>
  <si>
    <t>к (60%)</t>
  </si>
  <si>
    <t>к (40%)</t>
  </si>
  <si>
    <r>
      <rPr>
        <b/>
        <sz val="12"/>
        <color theme="1"/>
        <rFont val="Times New Roman"/>
        <family val="1"/>
        <charset val="204"/>
      </rPr>
      <t>Заказчик:</t>
    </r>
    <r>
      <rPr>
        <sz val="12"/>
        <color theme="1"/>
        <rFont val="Times New Roman"/>
        <family val="1"/>
        <charset val="204"/>
      </rPr>
      <t xml:space="preserve">     Управление капитального строительства Администрации города Иванова                                                                                                           </t>
    </r>
  </si>
  <si>
    <t xml:space="preserve">Справочник базовых цен на проектные работы для строительства «Объекты жилищно-гражданского строительства». 
Табл.2 , п.1
Разработка рабочей документации – 60% (необх.разделы учтены ниже)
Разработка проектной документации – 40% (необх.разделы учтены ниже)                                  </t>
  </si>
  <si>
    <t>10</t>
  </si>
  <si>
    <t>Проект организации строительства</t>
  </si>
  <si>
    <t>11</t>
  </si>
  <si>
    <t>12</t>
  </si>
  <si>
    <t xml:space="preserve">  “Строительство дошкольного учреждения на 280 мест по ул.Шувандиной в г.Иваново"</t>
  </si>
  <si>
    <t>3</t>
  </si>
  <si>
    <t>4</t>
  </si>
  <si>
    <t>5</t>
  </si>
  <si>
    <t>6</t>
  </si>
  <si>
    <t>7</t>
  </si>
  <si>
    <t>8</t>
  </si>
  <si>
    <t>9</t>
  </si>
  <si>
    <r>
      <t xml:space="preserve">Проектная и рабочая документация на строительство детского сада </t>
    </r>
    <r>
      <rPr>
        <sz val="12"/>
        <color rgb="FFFF0000"/>
        <rFont val="Times New Roman"/>
        <family val="1"/>
        <charset val="204"/>
      </rPr>
      <t>S=6000 м2</t>
    </r>
    <r>
      <rPr>
        <sz val="12"/>
        <rFont val="Times New Roman"/>
        <family val="1"/>
        <charset val="204"/>
      </rPr>
      <t xml:space="preserve">
1 стадия: ПД                            2 стадия: РД </t>
    </r>
  </si>
  <si>
    <t>Табл.42, прилож.1</t>
  </si>
  <si>
    <t>Табл.41, прилож.1</t>
  </si>
  <si>
    <t>Охрана окружающей среды</t>
  </si>
  <si>
    <r>
      <t xml:space="preserve">
стадия П: (140,05+</t>
    </r>
    <r>
      <rPr>
        <sz val="12"/>
        <color rgb="FFFF0000"/>
        <rFont val="Times New Roman"/>
        <family val="1"/>
        <charset val="204"/>
      </rPr>
      <t>6000,00</t>
    </r>
    <r>
      <rPr>
        <sz val="12"/>
        <rFont val="Times New Roman"/>
        <family val="1"/>
        <charset val="204"/>
      </rPr>
      <t>*0,37)*0,4*0,91           стадия Р: (140,05+</t>
    </r>
    <r>
      <rPr>
        <sz val="12"/>
        <color rgb="FFFF0000"/>
        <rFont val="Times New Roman"/>
        <family val="1"/>
        <charset val="204"/>
      </rPr>
      <t>6000,00</t>
    </r>
    <r>
      <rPr>
        <sz val="12"/>
        <rFont val="Times New Roman"/>
        <family val="1"/>
        <charset val="204"/>
      </rPr>
      <t>*0,37)*0,6*0,98</t>
    </r>
  </si>
  <si>
    <t>13</t>
  </si>
  <si>
    <t>15</t>
  </si>
  <si>
    <t>18</t>
  </si>
  <si>
    <t>Расчет №1</t>
  </si>
  <si>
    <t>3126 971,85                          5051262,22</t>
  </si>
  <si>
    <t xml:space="preserve">
стадия П: 859 058,2 * 3,64                                         стадия Р: 1 387 709,4 * 3,64
</t>
  </si>
  <si>
    <t>Стоимость,  руб.</t>
  </si>
  <si>
    <t xml:space="preserve">К=3,64-индекс изменения сметной стоимости по состоянию на 2 кв.2014г.
к 01.01.2001 на пр.раб. (Письмо Министерства строительства и ЖКХ РФ от 15.05.2014 № 8367-ЕС/08)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</si>
</sst>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&quot;р.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8" applyNumberFormat="0" applyAlignment="0" applyProtection="0"/>
    <xf numFmtId="0" fontId="8" fillId="20" borderId="9" applyNumberFormat="0" applyAlignment="0" applyProtection="0"/>
    <xf numFmtId="0" fontId="9" fillId="20" borderId="8" applyNumberFormat="0" applyAlignment="0" applyProtection="0"/>
    <xf numFmtId="0" fontId="10" fillId="0" borderId="10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21" borderId="14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15" applyNumberFormat="0" applyAlignment="0" applyProtection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/>
    <xf numFmtId="0" fontId="2" fillId="0" borderId="3" xfId="0" applyFont="1" applyBorder="1"/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22" fillId="0" borderId="1" xfId="2" applyNumberFormat="1" applyFont="1" applyBorder="1" applyAlignment="1">
      <alignment horizontal="center" vertical="top" wrapText="1"/>
    </xf>
    <xf numFmtId="0" fontId="22" fillId="0" borderId="2" xfId="2" applyNumberFormat="1" applyFont="1" applyBorder="1" applyAlignment="1">
      <alignment horizontal="center" vertical="top" wrapText="1"/>
    </xf>
    <xf numFmtId="0" fontId="22" fillId="0" borderId="1" xfId="2" applyNumberFormat="1" applyFont="1" applyBorder="1" applyAlignment="1">
      <alignment horizontal="center" wrapText="1"/>
    </xf>
    <xf numFmtId="0" fontId="22" fillId="0" borderId="7" xfId="2" applyNumberFormat="1" applyFont="1" applyBorder="1" applyAlignment="1">
      <alignment horizontal="center" vertical="center" wrapText="1"/>
    </xf>
    <xf numFmtId="0" fontId="22" fillId="0" borderId="7" xfId="2" applyNumberFormat="1" applyFont="1" applyBorder="1" applyAlignment="1">
      <alignment horizontal="left" vertical="top" wrapText="1"/>
    </xf>
    <xf numFmtId="0" fontId="22" fillId="0" borderId="7" xfId="2" applyNumberFormat="1" applyFont="1" applyBorder="1" applyAlignment="1">
      <alignment horizontal="left" vertical="center" wrapText="1"/>
    </xf>
    <xf numFmtId="0" fontId="22" fillId="0" borderId="3" xfId="2" applyNumberFormat="1" applyFont="1" applyBorder="1" applyAlignment="1">
      <alignment horizontal="center" vertical="center" wrapText="1"/>
    </xf>
    <xf numFmtId="0" fontId="22" fillId="0" borderId="3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vertical="top" wrapText="1"/>
    </xf>
    <xf numFmtId="4" fontId="24" fillId="0" borderId="3" xfId="0" applyNumberFormat="1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vertical="center" wrapText="1"/>
    </xf>
    <xf numFmtId="0" fontId="25" fillId="0" borderId="7" xfId="2" applyNumberFormat="1" applyFont="1" applyBorder="1" applyAlignment="1">
      <alignment horizontal="left" vertical="center" wrapText="1"/>
    </xf>
    <xf numFmtId="0" fontId="22" fillId="0" borderId="19" xfId="2" applyNumberFormat="1" applyFont="1" applyBorder="1" applyAlignment="1">
      <alignment horizontal="center" wrapText="1"/>
    </xf>
    <xf numFmtId="0" fontId="22" fillId="0" borderId="24" xfId="2" applyNumberFormat="1" applyFont="1" applyBorder="1" applyAlignment="1">
      <alignment horizontal="center" wrapText="1"/>
    </xf>
    <xf numFmtId="43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center"/>
    </xf>
    <xf numFmtId="0" fontId="22" fillId="0" borderId="3" xfId="2" applyNumberFormat="1" applyFont="1" applyBorder="1" applyAlignment="1">
      <alignment horizontal="center" vertical="top" wrapText="1"/>
    </xf>
    <xf numFmtId="0" fontId="22" fillId="0" borderId="17" xfId="2" applyNumberFormat="1" applyFont="1" applyBorder="1" applyAlignment="1">
      <alignment horizontal="center" vertical="center" wrapText="1"/>
    </xf>
    <xf numFmtId="0" fontId="22" fillId="0" borderId="18" xfId="2" applyNumberFormat="1" applyFont="1" applyBorder="1" applyAlignment="1">
      <alignment horizontal="center" vertical="center" wrapText="1"/>
    </xf>
    <xf numFmtId="0" fontId="22" fillId="0" borderId="20" xfId="2" applyNumberFormat="1" applyFont="1" applyBorder="1" applyAlignment="1">
      <alignment horizontal="center" vertical="top" wrapText="1"/>
    </xf>
    <xf numFmtId="0" fontId="22" fillId="0" borderId="0" xfId="2" applyNumberFormat="1" applyFont="1" applyBorder="1" applyAlignment="1">
      <alignment horizontal="center" vertical="top" wrapText="1"/>
    </xf>
    <xf numFmtId="0" fontId="22" fillId="0" borderId="21" xfId="2" applyNumberFormat="1" applyFont="1" applyBorder="1" applyAlignment="1">
      <alignment horizontal="center" vertical="top" wrapText="1"/>
    </xf>
    <xf numFmtId="0" fontId="22" fillId="0" borderId="22" xfId="2" applyNumberFormat="1" applyFont="1" applyBorder="1" applyAlignment="1">
      <alignment horizontal="center" vertical="top" wrapText="1"/>
    </xf>
    <xf numFmtId="0" fontId="22" fillId="0" borderId="18" xfId="2" applyNumberFormat="1" applyFont="1" applyBorder="1" applyAlignment="1">
      <alignment horizontal="center" vertical="top" wrapText="1"/>
    </xf>
    <xf numFmtId="0" fontId="22" fillId="0" borderId="23" xfId="2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22" fillId="0" borderId="4" xfId="2" applyNumberFormat="1" applyFont="1" applyBorder="1" applyAlignment="1">
      <alignment horizontal="center" vertical="top" wrapText="1"/>
    </xf>
    <xf numFmtId="0" fontId="22" fillId="0" borderId="5" xfId="2" applyNumberFormat="1" applyFont="1" applyBorder="1" applyAlignment="1">
      <alignment horizontal="center" vertical="top" wrapText="1"/>
    </xf>
    <xf numFmtId="0" fontId="22" fillId="0" borderId="6" xfId="2" applyNumberFormat="1" applyFont="1" applyBorder="1" applyAlignment="1">
      <alignment horizontal="center" vertical="top" wrapText="1"/>
    </xf>
    <xf numFmtId="43" fontId="2" fillId="0" borderId="4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0" fontId="22" fillId="0" borderId="4" xfId="2" applyNumberFormat="1" applyFont="1" applyBorder="1" applyAlignment="1">
      <alignment horizontal="left" vertical="top" wrapText="1"/>
    </xf>
    <xf numFmtId="0" fontId="22" fillId="0" borderId="5" xfId="2" applyNumberFormat="1" applyFont="1" applyBorder="1" applyAlignment="1">
      <alignment horizontal="left" vertical="top" wrapText="1"/>
    </xf>
    <xf numFmtId="0" fontId="22" fillId="0" borderId="6" xfId="2" applyNumberFormat="1" applyFont="1" applyBorder="1" applyAlignment="1">
      <alignment horizontal="left" vertical="top" wrapText="1"/>
    </xf>
    <xf numFmtId="43" fontId="2" fillId="0" borderId="4" xfId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5" fillId="0" borderId="4" xfId="2" applyNumberFormat="1" applyFont="1" applyBorder="1" applyAlignment="1">
      <alignment horizontal="center" vertical="top" wrapText="1"/>
    </xf>
    <xf numFmtId="0" fontId="25" fillId="0" borderId="5" xfId="2" applyNumberFormat="1" applyFont="1" applyBorder="1" applyAlignment="1">
      <alignment horizontal="center" vertical="top" wrapText="1"/>
    </xf>
    <xf numFmtId="0" fontId="25" fillId="0" borderId="6" xfId="2" applyNumberFormat="1" applyFont="1" applyBorder="1" applyAlignment="1">
      <alignment horizontal="center" vertical="top" wrapText="1"/>
    </xf>
    <xf numFmtId="43" fontId="3" fillId="0" borderId="4" xfId="1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top" wrapText="1"/>
    </xf>
    <xf numFmtId="0" fontId="23" fillId="0" borderId="4" xfId="2" applyNumberFormat="1" applyFont="1" applyBorder="1" applyAlignment="1">
      <alignment horizontal="center" vertical="center" wrapText="1"/>
    </xf>
    <xf numFmtId="0" fontId="23" fillId="0" borderId="5" xfId="2" applyNumberFormat="1" applyFont="1" applyBorder="1" applyAlignment="1">
      <alignment horizontal="center" vertical="center" wrapText="1"/>
    </xf>
    <xf numFmtId="0" fontId="23" fillId="0" borderId="6" xfId="2" applyNumberFormat="1" applyFont="1" applyBorder="1" applyAlignment="1">
      <alignment horizontal="center" vertical="center" wrapText="1"/>
    </xf>
    <xf numFmtId="0" fontId="22" fillId="0" borderId="3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2" fillId="0" borderId="3" xfId="2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24" fillId="0" borderId="3" xfId="0" applyNumberFormat="1" applyFont="1" applyBorder="1" applyAlignment="1">
      <alignment horizontal="center" vertical="top" wrapText="1"/>
    </xf>
  </cellXfs>
  <cellStyles count="4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1" builtinId="3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49"/>
  <sheetViews>
    <sheetView tabSelected="1" topLeftCell="C1" zoomScaleNormal="100" zoomScaleSheetLayoutView="100" workbookViewId="0">
      <selection activeCell="M7" sqref="M7"/>
    </sheetView>
  </sheetViews>
  <sheetFormatPr defaultRowHeight="15.75" x14ac:dyDescent="0.25"/>
  <cols>
    <col min="1" max="1" width="5.7109375" style="1" customWidth="1"/>
    <col min="2" max="2" width="25.42578125" style="1" customWidth="1"/>
    <col min="3" max="3" width="46.28515625" style="1" customWidth="1"/>
    <col min="4" max="4" width="18.5703125" style="1" customWidth="1"/>
    <col min="5" max="5" width="3.5703125" style="1" customWidth="1"/>
    <col min="6" max="6" width="7.7109375" style="1" customWidth="1"/>
    <col min="7" max="7" width="3.7109375" style="1" customWidth="1"/>
    <col min="8" max="8" width="7.42578125" style="1" customWidth="1"/>
    <col min="9" max="9" width="7.5703125" style="1" customWidth="1"/>
    <col min="10" max="10" width="8.5703125" style="1" customWidth="1"/>
    <col min="11" max="11" width="9.140625" style="1"/>
    <col min="12" max="12" width="11.28515625" style="1" bestFit="1" customWidth="1"/>
    <col min="13" max="13" width="13.140625" style="1" bestFit="1" customWidth="1"/>
    <col min="14" max="16384" width="9.140625" style="1"/>
  </cols>
  <sheetData>
    <row r="1" spans="1:14" ht="15" customHeight="1" x14ac:dyDescent="0.25">
      <c r="A1" s="84" t="s">
        <v>59</v>
      </c>
      <c r="B1" s="84"/>
      <c r="C1" s="84"/>
      <c r="D1" s="84"/>
      <c r="E1" s="84"/>
      <c r="F1" s="84"/>
      <c r="G1" s="84"/>
      <c r="H1" s="84"/>
      <c r="I1" s="84"/>
      <c r="J1" s="84"/>
      <c r="K1" s="2"/>
      <c r="L1" s="2"/>
      <c r="M1" s="2"/>
      <c r="N1" s="2"/>
    </row>
    <row r="2" spans="1:14" x14ac:dyDescent="0.25">
      <c r="A2" s="84" t="s">
        <v>3</v>
      </c>
      <c r="B2" s="84"/>
      <c r="C2" s="84"/>
      <c r="D2" s="84"/>
      <c r="E2" s="84"/>
      <c r="F2" s="84"/>
      <c r="G2" s="84"/>
      <c r="H2" s="84"/>
      <c r="I2" s="84"/>
      <c r="J2" s="84"/>
    </row>
    <row r="3" spans="1:14" ht="30" customHeight="1" x14ac:dyDescent="0.25">
      <c r="A3" s="85" t="s">
        <v>43</v>
      </c>
      <c r="B3" s="84"/>
      <c r="C3" s="84"/>
      <c r="D3" s="84"/>
      <c r="E3" s="84"/>
      <c r="F3" s="84"/>
      <c r="G3" s="84"/>
      <c r="H3" s="84"/>
      <c r="I3" s="84"/>
      <c r="J3" s="84"/>
    </row>
    <row r="4" spans="1:14" x14ac:dyDescent="0.25">
      <c r="A4" s="86" t="s">
        <v>37</v>
      </c>
      <c r="B4" s="86"/>
      <c r="C4" s="86"/>
      <c r="D4" s="86"/>
      <c r="E4" s="86"/>
      <c r="F4" s="86"/>
      <c r="G4" s="86"/>
      <c r="H4" s="86"/>
      <c r="I4" s="86"/>
      <c r="J4" s="86"/>
    </row>
    <row r="5" spans="1:14" ht="3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4" ht="15.75" hidden="1" customHeight="1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4" ht="62.25" customHeight="1" x14ac:dyDescent="0.25">
      <c r="A7" s="11" t="s">
        <v>0</v>
      </c>
      <c r="B7" s="11" t="s">
        <v>1</v>
      </c>
      <c r="C7" s="12" t="s">
        <v>2</v>
      </c>
      <c r="D7" s="77" t="s">
        <v>4</v>
      </c>
      <c r="E7" s="77"/>
      <c r="F7" s="77"/>
      <c r="G7" s="77"/>
      <c r="H7" s="78" t="s">
        <v>62</v>
      </c>
      <c r="I7" s="78"/>
      <c r="J7" s="78"/>
    </row>
    <row r="8" spans="1:14" x14ac:dyDescent="0.25">
      <c r="A8" s="13">
        <v>1</v>
      </c>
      <c r="B8" s="27">
        <v>2</v>
      </c>
      <c r="C8" s="28">
        <v>3</v>
      </c>
      <c r="D8" s="79">
        <v>4</v>
      </c>
      <c r="E8" s="79"/>
      <c r="F8" s="79"/>
      <c r="G8" s="79"/>
      <c r="H8" s="80">
        <v>5</v>
      </c>
      <c r="I8" s="81"/>
      <c r="J8" s="82"/>
    </row>
    <row r="9" spans="1:14" ht="53.25" customHeight="1" x14ac:dyDescent="0.25">
      <c r="A9" s="32">
        <v>1</v>
      </c>
      <c r="B9" s="31" t="s">
        <v>51</v>
      </c>
      <c r="C9" s="31" t="s">
        <v>38</v>
      </c>
      <c r="D9" s="34" t="s">
        <v>55</v>
      </c>
      <c r="E9" s="35"/>
      <c r="F9" s="35"/>
      <c r="G9" s="36"/>
      <c r="H9" s="40">
        <f>SUM((140.05+6000*0.37)*0.4*0.91*1000)</f>
        <v>859058.2</v>
      </c>
      <c r="I9" s="41"/>
      <c r="J9" s="42"/>
    </row>
    <row r="10" spans="1:14" ht="93.75" customHeight="1" x14ac:dyDescent="0.25">
      <c r="A10" s="33"/>
      <c r="B10" s="31"/>
      <c r="C10" s="31"/>
      <c r="D10" s="37"/>
      <c r="E10" s="38"/>
      <c r="F10" s="38"/>
      <c r="G10" s="39"/>
      <c r="H10" s="40">
        <f>SUM(140.05+6000*0.37)*0.6*0.98*1000</f>
        <v>1387709.4</v>
      </c>
      <c r="I10" s="41"/>
      <c r="J10" s="42"/>
      <c r="L10" s="3"/>
      <c r="M10" s="4"/>
    </row>
    <row r="11" spans="1:14" ht="24" customHeight="1" x14ac:dyDescent="0.25">
      <c r="A11" s="14"/>
      <c r="B11" s="15"/>
      <c r="C11" s="16" t="s">
        <v>5</v>
      </c>
      <c r="D11" s="46"/>
      <c r="E11" s="47"/>
      <c r="F11" s="47"/>
      <c r="G11" s="48"/>
      <c r="H11" s="49">
        <f>SUM(H9+H10)</f>
        <v>2246767.6</v>
      </c>
      <c r="I11" s="50"/>
      <c r="J11" s="51"/>
    </row>
    <row r="12" spans="1:14" ht="86.25" customHeight="1" x14ac:dyDescent="0.25">
      <c r="A12" s="17">
        <v>2</v>
      </c>
      <c r="B12" s="18"/>
      <c r="C12" s="18" t="s">
        <v>63</v>
      </c>
      <c r="D12" s="52" t="s">
        <v>61</v>
      </c>
      <c r="E12" s="53"/>
      <c r="F12" s="53"/>
      <c r="G12" s="54"/>
      <c r="H12" s="55" t="s">
        <v>60</v>
      </c>
      <c r="I12" s="50"/>
      <c r="J12" s="51"/>
      <c r="L12" s="29"/>
      <c r="M12" s="4"/>
    </row>
    <row r="13" spans="1:14" ht="23.25" customHeight="1" x14ac:dyDescent="0.25">
      <c r="A13" s="17"/>
      <c r="B13" s="18"/>
      <c r="C13" s="26" t="s">
        <v>5</v>
      </c>
      <c r="D13" s="67"/>
      <c r="E13" s="68"/>
      <c r="F13" s="68"/>
      <c r="G13" s="69"/>
      <c r="H13" s="70">
        <f>SUM(H11*3.64)+0.01</f>
        <v>8178234.0700000003</v>
      </c>
      <c r="I13" s="71"/>
      <c r="J13" s="72"/>
    </row>
    <row r="14" spans="1:14" ht="26.25" customHeight="1" x14ac:dyDescent="0.25">
      <c r="A14" s="17"/>
      <c r="B14" s="74" t="s">
        <v>6</v>
      </c>
      <c r="C14" s="75"/>
      <c r="D14" s="75"/>
      <c r="E14" s="75"/>
      <c r="F14" s="75"/>
      <c r="G14" s="75"/>
      <c r="H14" s="75"/>
      <c r="I14" s="75"/>
      <c r="J14" s="76"/>
    </row>
    <row r="15" spans="1:14" s="4" customFormat="1" ht="24.95" customHeight="1" x14ac:dyDescent="0.25">
      <c r="A15" s="19"/>
      <c r="B15" s="20" t="s">
        <v>53</v>
      </c>
      <c r="C15" s="21" t="s">
        <v>7</v>
      </c>
      <c r="D15" s="43" t="s">
        <v>36</v>
      </c>
      <c r="E15" s="44"/>
      <c r="F15" s="44"/>
      <c r="G15" s="45"/>
      <c r="H15" s="73">
        <v>3436232.8</v>
      </c>
      <c r="I15" s="73"/>
      <c r="J15" s="73"/>
    </row>
    <row r="16" spans="1:14" s="4" customFormat="1" ht="19.5" customHeight="1" x14ac:dyDescent="0.25">
      <c r="A16" s="19" t="s">
        <v>44</v>
      </c>
      <c r="B16" s="20"/>
      <c r="C16" s="20" t="s">
        <v>19</v>
      </c>
      <c r="D16" s="43">
        <v>0.02</v>
      </c>
      <c r="E16" s="44"/>
      <c r="F16" s="44"/>
      <c r="G16" s="45"/>
      <c r="H16" s="57">
        <f>SUM(H15*D16)</f>
        <v>68724.66</v>
      </c>
      <c r="I16" s="57"/>
      <c r="J16" s="57"/>
    </row>
    <row r="17" spans="1:13" s="4" customFormat="1" ht="30.75" customHeight="1" x14ac:dyDescent="0.25">
      <c r="A17" s="19" t="s">
        <v>45</v>
      </c>
      <c r="B17" s="20"/>
      <c r="C17" s="20" t="s">
        <v>20</v>
      </c>
      <c r="D17" s="43">
        <v>0.04</v>
      </c>
      <c r="E17" s="44"/>
      <c r="F17" s="44"/>
      <c r="G17" s="45"/>
      <c r="H17" s="57">
        <f>SUM(H15*D17)</f>
        <v>137449.31</v>
      </c>
      <c r="I17" s="57"/>
      <c r="J17" s="57"/>
    </row>
    <row r="18" spans="1:13" s="4" customFormat="1" ht="18.75" customHeight="1" x14ac:dyDescent="0.25">
      <c r="A18" s="19" t="s">
        <v>46</v>
      </c>
      <c r="B18" s="20"/>
      <c r="C18" s="20" t="s">
        <v>21</v>
      </c>
      <c r="D18" s="43">
        <v>0.14000000000000001</v>
      </c>
      <c r="E18" s="44"/>
      <c r="F18" s="44"/>
      <c r="G18" s="45"/>
      <c r="H18" s="57">
        <f>SUM(H15*D18)</f>
        <v>481072.59</v>
      </c>
      <c r="I18" s="57"/>
      <c r="J18" s="57"/>
    </row>
    <row r="19" spans="1:13" s="4" customFormat="1" ht="34.5" customHeight="1" x14ac:dyDescent="0.25">
      <c r="A19" s="19" t="s">
        <v>47</v>
      </c>
      <c r="B19" s="20"/>
      <c r="C19" s="20" t="s">
        <v>22</v>
      </c>
      <c r="D19" s="43">
        <v>0.15</v>
      </c>
      <c r="E19" s="44"/>
      <c r="F19" s="44"/>
      <c r="G19" s="45"/>
      <c r="H19" s="57">
        <f>SUM(H15*D19)</f>
        <v>515434.92</v>
      </c>
      <c r="I19" s="57"/>
      <c r="J19" s="57"/>
    </row>
    <row r="20" spans="1:13" s="4" customFormat="1" ht="26.25" customHeight="1" x14ac:dyDescent="0.25">
      <c r="A20" s="19" t="s">
        <v>48</v>
      </c>
      <c r="B20" s="20"/>
      <c r="C20" s="20" t="s">
        <v>40</v>
      </c>
      <c r="D20" s="43">
        <v>0.06</v>
      </c>
      <c r="E20" s="44"/>
      <c r="F20" s="44"/>
      <c r="G20" s="45"/>
      <c r="H20" s="43">
        <f>SUM(D20*H15)</f>
        <v>206173.97</v>
      </c>
      <c r="I20" s="44"/>
      <c r="J20" s="45"/>
    </row>
    <row r="21" spans="1:13" s="4" customFormat="1" ht="18" customHeight="1" x14ac:dyDescent="0.25">
      <c r="A21" s="19" t="s">
        <v>49</v>
      </c>
      <c r="B21" s="20"/>
      <c r="C21" s="20" t="s">
        <v>23</v>
      </c>
      <c r="D21" s="43">
        <v>7.0000000000000007E-2</v>
      </c>
      <c r="E21" s="44"/>
      <c r="F21" s="44"/>
      <c r="G21" s="45"/>
      <c r="H21" s="57">
        <f>SUM(H15*D21)</f>
        <v>240536.3</v>
      </c>
      <c r="I21" s="57"/>
      <c r="J21" s="57"/>
    </row>
    <row r="22" spans="1:13" s="4" customFormat="1" ht="20.25" customHeight="1" x14ac:dyDescent="0.25">
      <c r="A22" s="19" t="s">
        <v>50</v>
      </c>
      <c r="B22" s="20"/>
      <c r="C22" s="20" t="s">
        <v>24</v>
      </c>
      <c r="D22" s="43">
        <v>0.04</v>
      </c>
      <c r="E22" s="44"/>
      <c r="F22" s="44"/>
      <c r="G22" s="45"/>
      <c r="H22" s="57">
        <f>SUM(H15*D22)</f>
        <v>137449.31</v>
      </c>
      <c r="I22" s="57"/>
      <c r="J22" s="57"/>
    </row>
    <row r="23" spans="1:13" s="4" customFormat="1" ht="18" customHeight="1" x14ac:dyDescent="0.25">
      <c r="A23" s="19" t="s">
        <v>39</v>
      </c>
      <c r="B23" s="20"/>
      <c r="C23" s="20" t="s">
        <v>25</v>
      </c>
      <c r="D23" s="43">
        <v>0.04</v>
      </c>
      <c r="E23" s="44"/>
      <c r="F23" s="44"/>
      <c r="G23" s="45"/>
      <c r="H23" s="57">
        <f>SUM(H15*D23)</f>
        <v>137449.31</v>
      </c>
      <c r="I23" s="57"/>
      <c r="J23" s="57"/>
    </row>
    <row r="24" spans="1:13" s="4" customFormat="1" ht="34.5" customHeight="1" x14ac:dyDescent="0.25">
      <c r="A24" s="19" t="s">
        <v>41</v>
      </c>
      <c r="B24" s="20"/>
      <c r="C24" s="20" t="s">
        <v>26</v>
      </c>
      <c r="D24" s="43">
        <v>0.12</v>
      </c>
      <c r="E24" s="44"/>
      <c r="F24" s="44"/>
      <c r="G24" s="45"/>
      <c r="H24" s="43">
        <f>SUM(H15*D24)</f>
        <v>412347.94</v>
      </c>
      <c r="I24" s="44"/>
      <c r="J24" s="45"/>
      <c r="L24" s="30"/>
      <c r="M24" s="30"/>
    </row>
    <row r="25" spans="1:13" s="4" customFormat="1" ht="19.5" customHeight="1" x14ac:dyDescent="0.25">
      <c r="A25" s="19" t="s">
        <v>42</v>
      </c>
      <c r="B25" s="20"/>
      <c r="C25" s="20" t="s">
        <v>27</v>
      </c>
      <c r="D25" s="43">
        <v>0.03</v>
      </c>
      <c r="E25" s="44"/>
      <c r="F25" s="44"/>
      <c r="G25" s="45"/>
      <c r="H25" s="43">
        <f>SUM(H15*D25)</f>
        <v>103086.98</v>
      </c>
      <c r="I25" s="44"/>
      <c r="J25" s="45"/>
    </row>
    <row r="26" spans="1:13" s="4" customFormat="1" ht="20.25" customHeight="1" x14ac:dyDescent="0.25">
      <c r="A26" s="19" t="s">
        <v>56</v>
      </c>
      <c r="B26" s="20"/>
      <c r="C26" s="20" t="s">
        <v>28</v>
      </c>
      <c r="D26" s="43">
        <v>0.05</v>
      </c>
      <c r="E26" s="44"/>
      <c r="F26" s="44"/>
      <c r="G26" s="45"/>
      <c r="H26" s="43">
        <f>SUM(H15*D26)-0.01</f>
        <v>171811.63</v>
      </c>
      <c r="I26" s="44"/>
      <c r="J26" s="45"/>
    </row>
    <row r="27" spans="1:13" s="4" customFormat="1" ht="20.25" customHeight="1" x14ac:dyDescent="0.25">
      <c r="A27" s="19" t="s">
        <v>8</v>
      </c>
      <c r="B27" s="20"/>
      <c r="C27" s="20" t="s">
        <v>54</v>
      </c>
      <c r="D27" s="43">
        <v>7.0000000000000007E-2</v>
      </c>
      <c r="E27" s="44"/>
      <c r="F27" s="44"/>
      <c r="G27" s="45"/>
      <c r="H27" s="43">
        <f>SUM(H15*D27)</f>
        <v>240536.3</v>
      </c>
      <c r="I27" s="44"/>
      <c r="J27" s="45"/>
    </row>
    <row r="28" spans="1:13" s="4" customFormat="1" ht="30.75" customHeight="1" x14ac:dyDescent="0.25">
      <c r="A28" s="19" t="s">
        <v>57</v>
      </c>
      <c r="B28" s="20"/>
      <c r="C28" s="20" t="s">
        <v>29</v>
      </c>
      <c r="D28" s="43">
        <v>0.06</v>
      </c>
      <c r="E28" s="44"/>
      <c r="F28" s="44"/>
      <c r="G28" s="45"/>
      <c r="H28" s="43">
        <f>SUM(H15*D28)</f>
        <v>206173.97</v>
      </c>
      <c r="I28" s="44"/>
      <c r="J28" s="45"/>
    </row>
    <row r="29" spans="1:13" s="4" customFormat="1" ht="31.5" customHeight="1" x14ac:dyDescent="0.25">
      <c r="A29" s="19" t="s">
        <v>9</v>
      </c>
      <c r="B29" s="20"/>
      <c r="C29" s="20" t="s">
        <v>30</v>
      </c>
      <c r="D29" s="43">
        <v>0.02</v>
      </c>
      <c r="E29" s="44"/>
      <c r="F29" s="44"/>
      <c r="G29" s="45"/>
      <c r="H29" s="43">
        <f>SUM(H15*D29)</f>
        <v>68724.66</v>
      </c>
      <c r="I29" s="44"/>
      <c r="J29" s="45"/>
    </row>
    <row r="30" spans="1:13" s="4" customFormat="1" ht="25.5" customHeight="1" x14ac:dyDescent="0.25">
      <c r="A30" s="19"/>
      <c r="B30" s="22" t="s">
        <v>31</v>
      </c>
      <c r="C30" s="20"/>
      <c r="D30" s="43"/>
      <c r="E30" s="44"/>
      <c r="F30" s="44"/>
      <c r="G30" s="45"/>
      <c r="H30" s="87">
        <f>SUM(H16:J29)</f>
        <v>3126971.85</v>
      </c>
      <c r="I30" s="87"/>
      <c r="J30" s="87"/>
    </row>
    <row r="31" spans="1:13" s="4" customFormat="1" ht="24.75" customHeight="1" x14ac:dyDescent="0.25">
      <c r="A31" s="19"/>
      <c r="B31" s="20" t="s">
        <v>52</v>
      </c>
      <c r="C31" s="21" t="s">
        <v>32</v>
      </c>
      <c r="D31" s="43" t="s">
        <v>35</v>
      </c>
      <c r="E31" s="44"/>
      <c r="F31" s="44"/>
      <c r="G31" s="45"/>
      <c r="H31" s="73">
        <v>5154349.2</v>
      </c>
      <c r="I31" s="73"/>
      <c r="J31" s="73"/>
    </row>
    <row r="32" spans="1:13" s="4" customFormat="1" ht="33" customHeight="1" x14ac:dyDescent="0.25">
      <c r="A32" s="19" t="s">
        <v>10</v>
      </c>
      <c r="B32" s="20"/>
      <c r="C32" s="20" t="s">
        <v>20</v>
      </c>
      <c r="D32" s="43">
        <v>0.01</v>
      </c>
      <c r="E32" s="44"/>
      <c r="F32" s="44"/>
      <c r="G32" s="45"/>
      <c r="H32" s="57">
        <f>SUM(H31*D32)+0.01</f>
        <v>51543.5</v>
      </c>
      <c r="I32" s="57"/>
      <c r="J32" s="57"/>
    </row>
    <row r="33" spans="1:12" s="4" customFormat="1" ht="24.95" customHeight="1" x14ac:dyDescent="0.25">
      <c r="A33" s="19" t="s">
        <v>58</v>
      </c>
      <c r="B33" s="20"/>
      <c r="C33" s="20" t="s">
        <v>21</v>
      </c>
      <c r="D33" s="43">
        <v>0.22</v>
      </c>
      <c r="E33" s="44"/>
      <c r="F33" s="44"/>
      <c r="G33" s="45"/>
      <c r="H33" s="57">
        <f>SUM(H31*D33)+0.01</f>
        <v>1133956.83</v>
      </c>
      <c r="I33" s="57"/>
      <c r="J33" s="57"/>
    </row>
    <row r="34" spans="1:12" s="4" customFormat="1" ht="32.25" customHeight="1" x14ac:dyDescent="0.25">
      <c r="A34" s="19" t="s">
        <v>11</v>
      </c>
      <c r="B34" s="20"/>
      <c r="C34" s="20" t="s">
        <v>22</v>
      </c>
      <c r="D34" s="43">
        <v>0.27</v>
      </c>
      <c r="E34" s="44"/>
      <c r="F34" s="44"/>
      <c r="G34" s="45"/>
      <c r="H34" s="57">
        <f>SUM(H31*D34)-0.01</f>
        <v>1391674.27</v>
      </c>
      <c r="I34" s="57"/>
      <c r="J34" s="57"/>
      <c r="L34" s="4">
        <f>SUM(D32:G43)</f>
        <v>0.98</v>
      </c>
    </row>
    <row r="35" spans="1:12" s="4" customFormat="1" ht="24.95" customHeight="1" x14ac:dyDescent="0.25">
      <c r="A35" s="19" t="s">
        <v>12</v>
      </c>
      <c r="B35" s="20"/>
      <c r="C35" s="20" t="s">
        <v>23</v>
      </c>
      <c r="D35" s="43">
        <v>0.05</v>
      </c>
      <c r="E35" s="44"/>
      <c r="F35" s="44"/>
      <c r="G35" s="45"/>
      <c r="H35" s="57">
        <f>SUM(H31*D35)</f>
        <v>257717.46</v>
      </c>
      <c r="I35" s="57"/>
      <c r="J35" s="57"/>
    </row>
    <row r="36" spans="1:12" s="4" customFormat="1" ht="24.95" customHeight="1" x14ac:dyDescent="0.25">
      <c r="A36" s="19" t="s">
        <v>13</v>
      </c>
      <c r="B36" s="20"/>
      <c r="C36" s="20" t="s">
        <v>24</v>
      </c>
      <c r="D36" s="43">
        <v>0.03</v>
      </c>
      <c r="E36" s="44"/>
      <c r="F36" s="44"/>
      <c r="G36" s="45"/>
      <c r="H36" s="57">
        <f>SUM(H31*D36)</f>
        <v>154630.48000000001</v>
      </c>
      <c r="I36" s="57"/>
      <c r="J36" s="57"/>
    </row>
    <row r="37" spans="1:12" s="4" customFormat="1" ht="24.95" customHeight="1" x14ac:dyDescent="0.25">
      <c r="A37" s="19" t="s">
        <v>14</v>
      </c>
      <c r="B37" s="20"/>
      <c r="C37" s="20" t="s">
        <v>25</v>
      </c>
      <c r="D37" s="43">
        <v>0.03</v>
      </c>
      <c r="E37" s="44"/>
      <c r="F37" s="44"/>
      <c r="G37" s="45"/>
      <c r="H37" s="57">
        <f>SUM(H31*D37)</f>
        <v>154630.48000000001</v>
      </c>
      <c r="I37" s="57"/>
      <c r="J37" s="57"/>
    </row>
    <row r="38" spans="1:12" s="4" customFormat="1" ht="31.5" customHeight="1" x14ac:dyDescent="0.25">
      <c r="A38" s="19" t="s">
        <v>15</v>
      </c>
      <c r="B38" s="20"/>
      <c r="C38" s="20" t="s">
        <v>26</v>
      </c>
      <c r="D38" s="43">
        <v>0.14000000000000001</v>
      </c>
      <c r="E38" s="44"/>
      <c r="F38" s="44"/>
      <c r="G38" s="45"/>
      <c r="H38" s="57">
        <f>SUM(H31*D38)-0.01</f>
        <v>721608.88</v>
      </c>
      <c r="I38" s="57"/>
      <c r="J38" s="57"/>
    </row>
    <row r="39" spans="1:12" s="4" customFormat="1" ht="24" customHeight="1" x14ac:dyDescent="0.25">
      <c r="A39" s="19" t="s">
        <v>16</v>
      </c>
      <c r="B39" s="20"/>
      <c r="C39" s="20" t="s">
        <v>27</v>
      </c>
      <c r="D39" s="43">
        <v>0.03</v>
      </c>
      <c r="E39" s="44"/>
      <c r="F39" s="44"/>
      <c r="G39" s="45"/>
      <c r="H39" s="57">
        <f>SUM(H31*D39)</f>
        <v>154630.48000000001</v>
      </c>
      <c r="I39" s="57"/>
      <c r="J39" s="57"/>
    </row>
    <row r="40" spans="1:12" s="4" customFormat="1" ht="24.95" customHeight="1" x14ac:dyDescent="0.25">
      <c r="A40" s="19" t="s">
        <v>17</v>
      </c>
      <c r="B40" s="20"/>
      <c r="C40" s="20" t="s">
        <v>28</v>
      </c>
      <c r="D40" s="43">
        <v>0.04</v>
      </c>
      <c r="E40" s="44"/>
      <c r="F40" s="44"/>
      <c r="G40" s="45"/>
      <c r="H40" s="57">
        <f>SUM(H31*D40)</f>
        <v>206173.97</v>
      </c>
      <c r="I40" s="57"/>
      <c r="J40" s="57"/>
    </row>
    <row r="41" spans="1:12" s="4" customFormat="1" ht="33.75" customHeight="1" x14ac:dyDescent="0.25">
      <c r="A41" s="19" t="s">
        <v>18</v>
      </c>
      <c r="B41" s="20"/>
      <c r="C41" s="20" t="s">
        <v>29</v>
      </c>
      <c r="D41" s="43">
        <v>0.04</v>
      </c>
      <c r="E41" s="44"/>
      <c r="F41" s="44"/>
      <c r="G41" s="45"/>
      <c r="H41" s="57">
        <f>SUM(H31*D41)</f>
        <v>206173.97</v>
      </c>
      <c r="I41" s="57"/>
      <c r="J41" s="57"/>
    </row>
    <row r="42" spans="1:12" ht="29.25" customHeight="1" x14ac:dyDescent="0.25">
      <c r="A42" s="23">
        <v>27</v>
      </c>
      <c r="B42" s="5"/>
      <c r="C42" s="24" t="s">
        <v>30</v>
      </c>
      <c r="D42" s="43">
        <v>0.03</v>
      </c>
      <c r="E42" s="44"/>
      <c r="F42" s="44"/>
      <c r="G42" s="45"/>
      <c r="H42" s="57">
        <f>SUM(H31*D42)</f>
        <v>154630.48000000001</v>
      </c>
      <c r="I42" s="57"/>
      <c r="J42" s="57"/>
      <c r="L42" s="4"/>
    </row>
    <row r="43" spans="1:12" ht="22.5" customHeight="1" x14ac:dyDescent="0.25">
      <c r="A43" s="23">
        <v>28</v>
      </c>
      <c r="B43" s="5"/>
      <c r="C43" s="25" t="s">
        <v>33</v>
      </c>
      <c r="D43" s="43">
        <v>0.09</v>
      </c>
      <c r="E43" s="44"/>
      <c r="F43" s="44"/>
      <c r="G43" s="45"/>
      <c r="H43" s="57">
        <f>SUM(H31*D43)-0.01</f>
        <v>463891.42</v>
      </c>
      <c r="I43" s="57"/>
      <c r="J43" s="57"/>
    </row>
    <row r="44" spans="1:12" ht="23.25" customHeight="1" x14ac:dyDescent="0.25">
      <c r="A44" s="23"/>
      <c r="B44" s="8" t="s">
        <v>31</v>
      </c>
      <c r="C44" s="9"/>
      <c r="D44" s="64"/>
      <c r="E44" s="65"/>
      <c r="F44" s="65"/>
      <c r="G44" s="66"/>
      <c r="H44" s="87">
        <f>SUM(H32:J43)</f>
        <v>5051262.22</v>
      </c>
      <c r="I44" s="87"/>
      <c r="J44" s="87"/>
    </row>
    <row r="45" spans="1:12" ht="24.75" customHeight="1" x14ac:dyDescent="0.25">
      <c r="A45" s="5"/>
      <c r="B45" s="6" t="s">
        <v>34</v>
      </c>
      <c r="C45" s="7"/>
      <c r="D45" s="58"/>
      <c r="E45" s="59"/>
      <c r="F45" s="59"/>
      <c r="G45" s="60"/>
      <c r="H45" s="61">
        <f>SUM(H44+H30)</f>
        <v>8178234.0700000003</v>
      </c>
      <c r="I45" s="62"/>
      <c r="J45" s="63"/>
    </row>
    <row r="47" spans="1:12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</row>
    <row r="48" spans="1:12" ht="8.25" customHeight="1" x14ac:dyDescent="0.25"/>
    <row r="49" spans="1:10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</row>
  </sheetData>
  <mergeCells count="87">
    <mergeCell ref="D27:G27"/>
    <mergeCell ref="H27:J27"/>
    <mergeCell ref="D24:G24"/>
    <mergeCell ref="D25:G25"/>
    <mergeCell ref="H44:J44"/>
    <mergeCell ref="D43:G43"/>
    <mergeCell ref="H42:J42"/>
    <mergeCell ref="H43:J43"/>
    <mergeCell ref="D37:G37"/>
    <mergeCell ref="D38:G38"/>
    <mergeCell ref="D39:G39"/>
    <mergeCell ref="D40:G40"/>
    <mergeCell ref="D42:G42"/>
    <mergeCell ref="D28:G28"/>
    <mergeCell ref="D34:G34"/>
    <mergeCell ref="D33:G33"/>
    <mergeCell ref="D35:G35"/>
    <mergeCell ref="H32:J32"/>
    <mergeCell ref="D32:G32"/>
    <mergeCell ref="D31:G31"/>
    <mergeCell ref="H29:J29"/>
    <mergeCell ref="H31:J31"/>
    <mergeCell ref="H30:J30"/>
    <mergeCell ref="H25:J25"/>
    <mergeCell ref="H26:J26"/>
    <mergeCell ref="H28:J28"/>
    <mergeCell ref="H23:J23"/>
    <mergeCell ref="H34:J34"/>
    <mergeCell ref="H33:J33"/>
    <mergeCell ref="A6:J6"/>
    <mergeCell ref="A1:J1"/>
    <mergeCell ref="A2:J2"/>
    <mergeCell ref="A3:J3"/>
    <mergeCell ref="A4:J4"/>
    <mergeCell ref="D7:G7"/>
    <mergeCell ref="H7:J7"/>
    <mergeCell ref="D8:G8"/>
    <mergeCell ref="H8:J8"/>
    <mergeCell ref="H9:J9"/>
    <mergeCell ref="A49:J49"/>
    <mergeCell ref="D16:G16"/>
    <mergeCell ref="H16:J16"/>
    <mergeCell ref="D13:G13"/>
    <mergeCell ref="H13:J13"/>
    <mergeCell ref="D15:G15"/>
    <mergeCell ref="H15:J15"/>
    <mergeCell ref="B14:J14"/>
    <mergeCell ref="H17:J17"/>
    <mergeCell ref="H18:J18"/>
    <mergeCell ref="H19:J19"/>
    <mergeCell ref="H21:J21"/>
    <mergeCell ref="H22:J22"/>
    <mergeCell ref="D17:G17"/>
    <mergeCell ref="D18:G18"/>
    <mergeCell ref="D19:G19"/>
    <mergeCell ref="A47:J47"/>
    <mergeCell ref="D29:G29"/>
    <mergeCell ref="D26:G26"/>
    <mergeCell ref="D30:G30"/>
    <mergeCell ref="D36:G36"/>
    <mergeCell ref="H36:J36"/>
    <mergeCell ref="D41:G41"/>
    <mergeCell ref="H41:J41"/>
    <mergeCell ref="H38:J38"/>
    <mergeCell ref="H39:J39"/>
    <mergeCell ref="H40:J40"/>
    <mergeCell ref="H37:J37"/>
    <mergeCell ref="D45:G45"/>
    <mergeCell ref="H45:J45"/>
    <mergeCell ref="D44:G44"/>
    <mergeCell ref="H35:J35"/>
    <mergeCell ref="L24:M24"/>
    <mergeCell ref="C9:C10"/>
    <mergeCell ref="B9:B10"/>
    <mergeCell ref="A9:A10"/>
    <mergeCell ref="D9:G10"/>
    <mergeCell ref="H10:J10"/>
    <mergeCell ref="H20:J20"/>
    <mergeCell ref="D11:G11"/>
    <mergeCell ref="H11:J11"/>
    <mergeCell ref="D12:G12"/>
    <mergeCell ref="H12:J12"/>
    <mergeCell ref="D21:G21"/>
    <mergeCell ref="D22:G22"/>
    <mergeCell ref="D23:G23"/>
    <mergeCell ref="D20:G20"/>
    <mergeCell ref="H24:J24"/>
  </mergeCells>
  <pageMargins left="0.23622047244094491" right="0.23622047244094491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расч№1</vt:lpstr>
      <vt:lpstr>расч№1!Область_печати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Туся</dc:creator>
  <cp:lastModifiedBy>Анна Николаевна Ярмолинская</cp:lastModifiedBy>
  <cp:lastPrinted>2014-06-16T10:40:37Z</cp:lastPrinted>
  <dcterms:created xsi:type="dcterms:W3CDTF">2014-03-18T08:42:19Z</dcterms:created>
  <dcterms:modified xsi:type="dcterms:W3CDTF">2014-06-17T07:51:54Z</dcterms:modified>
</cp:coreProperties>
</file>