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 tabRatio="585" activeTab="4"/>
  </bookViews>
  <sheets>
    <sheet name="2018" sheetId="1" r:id="rId1"/>
    <sheet name="2019" sheetId="2" r:id="rId2"/>
    <sheet name="2020" sheetId="3" r:id="rId3"/>
    <sheet name="2021" sheetId="4" r:id="rId4"/>
    <sheet name="2022" sheetId="5" r:id="rId5"/>
  </sheets>
  <calcPr calcId="144525" iterate="1"/>
</workbook>
</file>

<file path=xl/calcChain.xml><?xml version="1.0" encoding="utf-8"?>
<calcChain xmlns="http://schemas.openxmlformats.org/spreadsheetml/2006/main">
  <c r="L2" i="5" l="1"/>
  <c r="M2" i="4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M2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L2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B22" i="5" l="1"/>
  <c r="B33" i="5" l="1"/>
  <c r="G22" i="5"/>
  <c r="B32" i="4"/>
  <c r="G22" i="4"/>
  <c r="B32" i="3"/>
  <c r="G22" i="3"/>
  <c r="G22" i="2"/>
  <c r="B30" i="2" s="1"/>
  <c r="B31" i="1"/>
  <c r="G23" i="1"/>
  <c r="O22" i="4" l="1"/>
  <c r="B29" i="4" s="1"/>
  <c r="B29" i="3" l="1"/>
  <c r="O22" i="3"/>
  <c r="O22" i="2" l="1"/>
  <c r="B28" i="2" s="1"/>
  <c r="B29" i="1" l="1"/>
  <c r="O23" i="1"/>
  <c r="B30" i="5"/>
  <c r="M22" i="5"/>
  <c r="B25" i="5" l="1"/>
  <c r="B25" i="4"/>
  <c r="B25" i="3"/>
  <c r="B24" i="2"/>
  <c r="B25" i="1"/>
  <c r="C22" i="5"/>
  <c r="K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" i="1"/>
  <c r="K22" i="4"/>
  <c r="H2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" i="4"/>
  <c r="H22" i="3"/>
  <c r="K22" i="3" s="1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22" i="2"/>
  <c r="H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K23" i="1"/>
  <c r="H23" i="1"/>
  <c r="K2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" i="1"/>
  <c r="H2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" i="5"/>
  <c r="C22" i="4"/>
  <c r="C22" i="3"/>
  <c r="C22" i="2"/>
  <c r="C23" i="1"/>
  <c r="E22" i="5" l="1"/>
  <c r="E22" i="4"/>
  <c r="E22" i="3"/>
  <c r="E22" i="2"/>
  <c r="E23" i="1"/>
  <c r="D22" i="4"/>
  <c r="D22" i="3"/>
  <c r="D22" i="2"/>
  <c r="D23" i="1"/>
  <c r="D22" i="5"/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" i="2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J22" i="5" l="1"/>
  <c r="K22" i="5"/>
</calcChain>
</file>

<file path=xl/sharedStrings.xml><?xml version="1.0" encoding="utf-8"?>
<sst xmlns="http://schemas.openxmlformats.org/spreadsheetml/2006/main" count="87" uniqueCount="21">
  <si>
    <t>Номер котельной</t>
  </si>
  <si>
    <t>Суммарные потери на тепловых сетях, паро и конденсатопроводах АО "ИвГТЭ",Гкал</t>
  </si>
  <si>
    <t>Отпуск тепловой энергии</t>
  </si>
  <si>
    <t>Всего в % от отпущенной тепловой энергии в тепловые сети, %</t>
  </si>
  <si>
    <t>Выработка</t>
  </si>
  <si>
    <t xml:space="preserve">Собственные и хоз нужны </t>
  </si>
  <si>
    <t>Хоз нужды ТС</t>
  </si>
  <si>
    <t>Полезный отпуск(Население)</t>
  </si>
  <si>
    <t>Итого</t>
  </si>
  <si>
    <t>Расход электроэнергии,кВтч</t>
  </si>
  <si>
    <t>Отпуск теплоносителя в теплосеть, м.куб.</t>
  </si>
  <si>
    <t>_</t>
  </si>
  <si>
    <t>Выработка,Гкал</t>
  </si>
  <si>
    <t>Собственные нужды, %</t>
  </si>
  <si>
    <t>Удельный расход электрической энергии на отпуск тепловой энергии с коллекторов</t>
  </si>
  <si>
    <t>Удельный расход теплоносителя на отпуск тепловой энергии с коллекторов</t>
  </si>
  <si>
    <t>Расход условного топлива, т.у.т.</t>
  </si>
  <si>
    <t>Удельный расход условного топлива на отпуск тепловой энергии</t>
  </si>
  <si>
    <t>Расход  газа,м3</t>
  </si>
  <si>
    <t>Расход  газа, тут</t>
  </si>
  <si>
    <t>Удельный расход сетевой воды на передачу тепловой энергии, м.куб/Гкал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</si>
</sst>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0" fillId="0" borderId="0" xfId="0" applyBorder="1"/>
    <xf numFmtId="0" fontId="0" fillId="0" borderId="3" xfId="0" applyBorder="1"/>
    <xf numFmtId="2" fontId="0" fillId="0" borderId="3" xfId="0" applyNumberFormat="1" applyBorder="1"/>
    <xf numFmtId="164" fontId="0" fillId="0" borderId="3" xfId="0" applyNumberFormat="1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6" xfId="0" applyNumberFormat="1" applyBorder="1"/>
    <xf numFmtId="0" fontId="0" fillId="0" borderId="6" xfId="0" applyBorder="1"/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11" xfId="0" applyNumberFormat="1" applyFill="1" applyBorder="1"/>
    <xf numFmtId="0" fontId="0" fillId="2" borderId="0" xfId="0" applyFill="1"/>
    <xf numFmtId="0" fontId="1" fillId="2" borderId="5" xfId="0" applyFont="1" applyFill="1" applyBorder="1" applyAlignment="1">
      <alignment horizontal="center"/>
    </xf>
    <xf numFmtId="2" fontId="0" fillId="2" borderId="11" xfId="0" applyNumberFormat="1" applyFill="1" applyBorder="1"/>
    <xf numFmtId="0" fontId="1" fillId="2" borderId="7" xfId="0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horizontal="center"/>
    </xf>
    <xf numFmtId="0" fontId="0" fillId="2" borderId="2" xfId="0" applyFill="1" applyBorder="1"/>
    <xf numFmtId="2" fontId="0" fillId="2" borderId="1" xfId="0" applyNumberFormat="1" applyFill="1" applyBorder="1"/>
    <xf numFmtId="164" fontId="0" fillId="2" borderId="2" xfId="0" applyNumberFormat="1" applyFill="1" applyBorder="1"/>
    <xf numFmtId="166" fontId="0" fillId="2" borderId="0" xfId="0" applyNumberFormat="1" applyFill="1"/>
    <xf numFmtId="0" fontId="0" fillId="2" borderId="0" xfId="0" applyFill="1" applyAlignment="1">
      <alignment horizontal="right"/>
    </xf>
    <xf numFmtId="0" fontId="1" fillId="2" borderId="5" xfId="0" applyFont="1" applyFill="1" applyBorder="1"/>
    <xf numFmtId="165" fontId="1" fillId="2" borderId="7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0" fillId="3" borderId="1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0" fillId="4" borderId="0" xfId="0" applyFill="1"/>
    <xf numFmtId="2" fontId="0" fillId="2" borderId="0" xfId="0" applyNumberFormat="1" applyFill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2" fontId="0" fillId="3" borderId="0" xfId="0" applyNumberFormat="1" applyFill="1" applyBorder="1"/>
    <xf numFmtId="0" fontId="0" fillId="0" borderId="13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B1" workbookViewId="0">
      <selection activeCell="M2" sqref="M2"/>
    </sheetView>
  </sheetViews>
  <sheetFormatPr defaultRowHeight="15" x14ac:dyDescent="0.25"/>
  <cols>
    <col min="1" max="1" width="16.7109375" customWidth="1"/>
    <col min="2" max="2" width="17.140625" customWidth="1"/>
    <col min="3" max="3" width="14.42578125" customWidth="1"/>
    <col min="4" max="4" width="16.5703125" customWidth="1"/>
    <col min="5" max="5" width="16.42578125" customWidth="1"/>
    <col min="6" max="6" width="15.85546875" customWidth="1"/>
    <col min="7" max="7" width="11.140625" customWidth="1"/>
    <col min="10" max="10" width="20.28515625" customWidth="1"/>
    <col min="12" max="13" width="18" customWidth="1"/>
  </cols>
  <sheetData>
    <row r="1" spans="1:15" ht="102.75" customHeight="1" thickBot="1" x14ac:dyDescent="0.3">
      <c r="A1" s="15" t="s">
        <v>0</v>
      </c>
      <c r="B1" s="14" t="s">
        <v>1</v>
      </c>
      <c r="C1" s="14" t="s">
        <v>2</v>
      </c>
      <c r="D1" s="14" t="s">
        <v>9</v>
      </c>
      <c r="E1" s="14" t="s">
        <v>10</v>
      </c>
      <c r="F1" s="14" t="s">
        <v>3</v>
      </c>
      <c r="G1" s="16" t="s">
        <v>4</v>
      </c>
      <c r="H1" s="16" t="s">
        <v>5</v>
      </c>
      <c r="I1" s="16" t="s">
        <v>6</v>
      </c>
      <c r="J1" s="17" t="s">
        <v>7</v>
      </c>
      <c r="K1" s="28" t="s">
        <v>13</v>
      </c>
      <c r="L1" s="43" t="s">
        <v>14</v>
      </c>
      <c r="M1" s="43" t="s">
        <v>20</v>
      </c>
      <c r="N1" s="45" t="s">
        <v>18</v>
      </c>
      <c r="O1" s="45" t="s">
        <v>19</v>
      </c>
    </row>
    <row r="2" spans="1:15" x14ac:dyDescent="0.25">
      <c r="A2" s="11">
        <v>2</v>
      </c>
      <c r="B2" s="13">
        <v>210.89000000000001</v>
      </c>
      <c r="C2" s="13">
        <v>1026.8699999999999</v>
      </c>
      <c r="D2" s="11">
        <v>35301</v>
      </c>
      <c r="E2" s="25">
        <v>1110</v>
      </c>
      <c r="F2" s="12">
        <f>B2*100/C2</f>
        <v>20.537166340432577</v>
      </c>
      <c r="G2" s="13">
        <v>1096.6300000000001</v>
      </c>
      <c r="H2" s="13">
        <v>69.759999999999991</v>
      </c>
      <c r="I2" s="48" t="s">
        <v>11</v>
      </c>
      <c r="J2" s="13">
        <v>815.98</v>
      </c>
      <c r="K2" s="4">
        <f>H2*100/C2</f>
        <v>6.7934597368702949</v>
      </c>
      <c r="L2" s="4">
        <f>D2/C2</f>
        <v>34.377282421338634</v>
      </c>
      <c r="M2" s="55">
        <f>E2/C2</f>
        <v>1.0809547459756348</v>
      </c>
    </row>
    <row r="3" spans="1:15" x14ac:dyDescent="0.25">
      <c r="A3" s="1">
        <v>3</v>
      </c>
      <c r="B3" s="2">
        <v>443.78000000000003</v>
      </c>
      <c r="C3" s="2">
        <v>1428.79</v>
      </c>
      <c r="D3" s="1">
        <v>25893</v>
      </c>
      <c r="E3" s="19">
        <v>1517</v>
      </c>
      <c r="F3" s="4">
        <f t="shared" ref="F3:F22" si="0">B3*100/C3</f>
        <v>31.059847843279979</v>
      </c>
      <c r="G3" s="2">
        <v>1463.7299999999998</v>
      </c>
      <c r="H3" s="2">
        <v>34.940000000000005</v>
      </c>
      <c r="I3" s="49"/>
      <c r="J3" s="2">
        <v>985.01000000000022</v>
      </c>
      <c r="K3" s="4">
        <f t="shared" ref="K3:K21" si="1">H3*100/C3</f>
        <v>2.4454258498449741</v>
      </c>
      <c r="L3" s="4">
        <f t="shared" ref="L3:L23" si="2">D3/C3</f>
        <v>18.122327283925561</v>
      </c>
      <c r="M3" s="55">
        <f t="shared" ref="M3:M23" si="3">E3/C3</f>
        <v>1.0617375541542144</v>
      </c>
    </row>
    <row r="4" spans="1:15" x14ac:dyDescent="0.25">
      <c r="A4" s="1">
        <v>10</v>
      </c>
      <c r="B4" s="2">
        <v>55.66</v>
      </c>
      <c r="C4" s="2">
        <v>670.58</v>
      </c>
      <c r="D4" s="1">
        <v>17072</v>
      </c>
      <c r="E4" s="19">
        <v>848</v>
      </c>
      <c r="F4" s="4">
        <f t="shared" si="0"/>
        <v>8.3002773718273737</v>
      </c>
      <c r="G4" s="2">
        <v>778.41</v>
      </c>
      <c r="H4" s="2">
        <v>107.83</v>
      </c>
      <c r="I4" s="49"/>
      <c r="J4" s="2">
        <v>614.91999999999996</v>
      </c>
      <c r="K4" s="4">
        <f t="shared" si="1"/>
        <v>16.08010975573384</v>
      </c>
      <c r="L4" s="4">
        <f t="shared" si="2"/>
        <v>25.45855826299621</v>
      </c>
      <c r="M4" s="55">
        <f t="shared" si="3"/>
        <v>1.2645769334009365</v>
      </c>
    </row>
    <row r="5" spans="1:15" x14ac:dyDescent="0.25">
      <c r="A5" s="1">
        <v>17</v>
      </c>
      <c r="B5" s="2">
        <v>513.17000000000007</v>
      </c>
      <c r="C5" s="2">
        <v>1744.73</v>
      </c>
      <c r="D5" s="1">
        <v>46579</v>
      </c>
      <c r="E5" s="19">
        <v>3536</v>
      </c>
      <c r="F5" s="4">
        <f t="shared" si="0"/>
        <v>29.412573865297212</v>
      </c>
      <c r="G5" s="2">
        <v>1826.48</v>
      </c>
      <c r="H5" s="2">
        <v>81.749999999999986</v>
      </c>
      <c r="I5" s="49"/>
      <c r="J5" s="2">
        <v>1231.56</v>
      </c>
      <c r="K5" s="4">
        <f t="shared" si="1"/>
        <v>4.6855387366526617</v>
      </c>
      <c r="L5" s="4">
        <f t="shared" si="2"/>
        <v>26.696967439087995</v>
      </c>
      <c r="M5" s="55">
        <f t="shared" si="3"/>
        <v>2.0266746144102528</v>
      </c>
    </row>
    <row r="6" spans="1:15" x14ac:dyDescent="0.25">
      <c r="A6" s="1">
        <v>18</v>
      </c>
      <c r="B6" s="2">
        <v>249.14000000000001</v>
      </c>
      <c r="C6" s="2">
        <v>4052.82</v>
      </c>
      <c r="D6" s="1">
        <v>46774</v>
      </c>
      <c r="E6" s="19">
        <v>178</v>
      </c>
      <c r="F6" s="4">
        <f t="shared" si="0"/>
        <v>6.1473245789351614</v>
      </c>
      <c r="G6" s="2">
        <v>4086.7099999999996</v>
      </c>
      <c r="H6" s="2">
        <v>33.89</v>
      </c>
      <c r="I6" s="49"/>
      <c r="J6" s="2">
        <v>3803.68</v>
      </c>
      <c r="K6" s="4">
        <f t="shared" si="1"/>
        <v>0.83620787501048655</v>
      </c>
      <c r="L6" s="4">
        <f t="shared" si="2"/>
        <v>11.541099777438919</v>
      </c>
      <c r="M6" s="55">
        <f t="shared" si="3"/>
        <v>4.3920035925602417E-2</v>
      </c>
    </row>
    <row r="7" spans="1:15" x14ac:dyDescent="0.25">
      <c r="A7" s="1">
        <v>19</v>
      </c>
      <c r="B7" s="2">
        <v>279.76</v>
      </c>
      <c r="C7" s="2">
        <v>6610.91</v>
      </c>
      <c r="D7" s="1">
        <v>267437</v>
      </c>
      <c r="E7" s="19">
        <v>17991</v>
      </c>
      <c r="F7" s="4">
        <f t="shared" si="0"/>
        <v>4.2317925973882566</v>
      </c>
      <c r="G7" s="2">
        <v>6698.67</v>
      </c>
      <c r="H7" s="2">
        <v>87.76</v>
      </c>
      <c r="I7" s="49"/>
      <c r="J7" s="2">
        <v>6331.15</v>
      </c>
      <c r="K7" s="4">
        <f t="shared" si="1"/>
        <v>1.3275025677251695</v>
      </c>
      <c r="L7" s="4">
        <f t="shared" si="2"/>
        <v>40.453886076198287</v>
      </c>
      <c r="M7" s="55">
        <f t="shared" si="3"/>
        <v>2.7214105168577398</v>
      </c>
    </row>
    <row r="8" spans="1:15" x14ac:dyDescent="0.25">
      <c r="A8" s="1">
        <v>20</v>
      </c>
      <c r="B8" s="2">
        <v>0.16</v>
      </c>
      <c r="C8" s="2">
        <v>28.42</v>
      </c>
      <c r="D8" s="1">
        <v>535</v>
      </c>
      <c r="E8" s="19">
        <v>43</v>
      </c>
      <c r="F8" s="4">
        <f t="shared" si="0"/>
        <v>0.56298381421534127</v>
      </c>
      <c r="G8" s="2">
        <v>36.880000000000003</v>
      </c>
      <c r="H8" s="2">
        <v>8.4600000000000009</v>
      </c>
      <c r="I8" s="49"/>
      <c r="J8" s="2">
        <v>28.26</v>
      </c>
      <c r="K8" s="4">
        <f t="shared" si="1"/>
        <v>29.767769176636175</v>
      </c>
      <c r="L8" s="4">
        <f t="shared" si="2"/>
        <v>18.824771287825474</v>
      </c>
      <c r="M8" s="55">
        <f t="shared" si="3"/>
        <v>1.5130190007037296</v>
      </c>
    </row>
    <row r="9" spans="1:15" x14ac:dyDescent="0.25">
      <c r="A9" s="1">
        <v>23</v>
      </c>
      <c r="B9" s="2">
        <v>4782.79</v>
      </c>
      <c r="C9" s="2">
        <v>38683.1</v>
      </c>
      <c r="D9" s="1">
        <v>762121</v>
      </c>
      <c r="E9" s="19">
        <v>16653</v>
      </c>
      <c r="F9" s="4">
        <f t="shared" si="0"/>
        <v>12.364029770106326</v>
      </c>
      <c r="G9" s="2">
        <v>39230.089999999997</v>
      </c>
      <c r="H9" s="2">
        <v>584.59</v>
      </c>
      <c r="I9" s="49"/>
      <c r="J9" s="2">
        <v>33862.71</v>
      </c>
      <c r="K9" s="4">
        <f t="shared" si="1"/>
        <v>1.511228417577702</v>
      </c>
      <c r="L9" s="4">
        <f t="shared" si="2"/>
        <v>19.701652659688598</v>
      </c>
      <c r="M9" s="55">
        <f t="shared" si="3"/>
        <v>0.43049807280181784</v>
      </c>
    </row>
    <row r="10" spans="1:15" x14ac:dyDescent="0.25">
      <c r="A10" s="1">
        <v>24</v>
      </c>
      <c r="B10" s="2">
        <v>118.67000000000002</v>
      </c>
      <c r="C10" s="2">
        <v>1574.35</v>
      </c>
      <c r="D10" s="1">
        <v>43712</v>
      </c>
      <c r="E10" s="19">
        <v>1643</v>
      </c>
      <c r="F10" s="4">
        <f t="shared" si="0"/>
        <v>7.5377139771969404</v>
      </c>
      <c r="G10" s="2">
        <v>1586.02</v>
      </c>
      <c r="H10" s="2">
        <v>11.67</v>
      </c>
      <c r="I10" s="49"/>
      <c r="J10" s="2">
        <v>1455.6800000000003</v>
      </c>
      <c r="K10" s="4">
        <f t="shared" si="1"/>
        <v>0.74125829707498336</v>
      </c>
      <c r="L10" s="4">
        <f t="shared" si="2"/>
        <v>27.765109410232796</v>
      </c>
      <c r="M10" s="55">
        <f t="shared" si="3"/>
        <v>1.0436052974243339</v>
      </c>
    </row>
    <row r="11" spans="1:15" x14ac:dyDescent="0.25">
      <c r="A11" s="1">
        <v>25</v>
      </c>
      <c r="B11" s="2">
        <v>90.05</v>
      </c>
      <c r="C11" s="2">
        <v>509.63</v>
      </c>
      <c r="D11" s="1">
        <v>16305</v>
      </c>
      <c r="E11" s="19">
        <v>1060</v>
      </c>
      <c r="F11" s="4">
        <f t="shared" si="0"/>
        <v>17.669681926103252</v>
      </c>
      <c r="G11" s="2">
        <v>578.41</v>
      </c>
      <c r="H11" s="2">
        <v>68.78</v>
      </c>
      <c r="I11" s="49"/>
      <c r="J11" s="2">
        <v>419.58000000000004</v>
      </c>
      <c r="K11" s="4">
        <f t="shared" si="1"/>
        <v>13.496065773208013</v>
      </c>
      <c r="L11" s="4">
        <f t="shared" si="2"/>
        <v>31.993799423110886</v>
      </c>
      <c r="M11" s="55">
        <f t="shared" si="3"/>
        <v>2.0799403488805606</v>
      </c>
    </row>
    <row r="12" spans="1:15" x14ac:dyDescent="0.25">
      <c r="A12" s="1">
        <v>30</v>
      </c>
      <c r="B12" s="2">
        <v>251.26</v>
      </c>
      <c r="C12" s="2">
        <v>2683.01</v>
      </c>
      <c r="D12" s="1">
        <v>92957</v>
      </c>
      <c r="E12" s="19">
        <v>1567</v>
      </c>
      <c r="F12" s="4">
        <f t="shared" si="0"/>
        <v>9.3648551440359888</v>
      </c>
      <c r="G12" s="2">
        <v>2755.4700000000003</v>
      </c>
      <c r="H12" s="2">
        <v>72.460000000000008</v>
      </c>
      <c r="I12" s="49"/>
      <c r="J12" s="2">
        <v>2431.75</v>
      </c>
      <c r="K12" s="4">
        <f t="shared" si="1"/>
        <v>2.7006980965408256</v>
      </c>
      <c r="L12" s="4">
        <f t="shared" si="2"/>
        <v>34.64653504832259</v>
      </c>
      <c r="M12" s="55">
        <f t="shared" si="3"/>
        <v>0.58404553095217682</v>
      </c>
    </row>
    <row r="13" spans="1:15" x14ac:dyDescent="0.25">
      <c r="A13" s="1">
        <v>31</v>
      </c>
      <c r="B13" s="2">
        <v>342.82999999999993</v>
      </c>
      <c r="C13" s="2">
        <v>9213.1299999999992</v>
      </c>
      <c r="D13" s="1">
        <v>171537</v>
      </c>
      <c r="E13" s="19">
        <v>35889</v>
      </c>
      <c r="F13" s="4">
        <f t="shared" si="0"/>
        <v>3.7211023832291517</v>
      </c>
      <c r="G13" s="2">
        <v>9198.76</v>
      </c>
      <c r="H13" s="2">
        <v>-14.369999999999997</v>
      </c>
      <c r="I13" s="49"/>
      <c r="J13" s="2">
        <v>8870.2999999999993</v>
      </c>
      <c r="K13" s="4">
        <f t="shared" si="1"/>
        <v>-0.15597305150366922</v>
      </c>
      <c r="L13" s="4">
        <f t="shared" si="2"/>
        <v>18.618753887115457</v>
      </c>
      <c r="M13" s="55">
        <f t="shared" si="3"/>
        <v>3.895418820748215</v>
      </c>
    </row>
    <row r="14" spans="1:15" x14ac:dyDescent="0.25">
      <c r="A14" s="1">
        <v>33</v>
      </c>
      <c r="B14" s="2">
        <v>1872.7900000000002</v>
      </c>
      <c r="C14" s="2">
        <v>15521.91</v>
      </c>
      <c r="D14" s="1">
        <v>344914</v>
      </c>
      <c r="E14" s="19">
        <v>29292</v>
      </c>
      <c r="F14" s="4">
        <f t="shared" si="0"/>
        <v>12.06546101607341</v>
      </c>
      <c r="G14" s="2">
        <v>15594.129999999997</v>
      </c>
      <c r="H14" s="2">
        <v>72.22</v>
      </c>
      <c r="I14" s="49"/>
      <c r="J14" s="2">
        <v>13649.12</v>
      </c>
      <c r="K14" s="4">
        <f t="shared" si="1"/>
        <v>0.4652777911996655</v>
      </c>
      <c r="L14" s="4">
        <f t="shared" si="2"/>
        <v>22.22110552116331</v>
      </c>
      <c r="M14" s="55">
        <f t="shared" si="3"/>
        <v>1.8871388894794521</v>
      </c>
    </row>
    <row r="15" spans="1:15" x14ac:dyDescent="0.25">
      <c r="A15" s="1">
        <v>35</v>
      </c>
      <c r="B15" s="2">
        <v>0</v>
      </c>
      <c r="C15" s="2">
        <v>3552.58</v>
      </c>
      <c r="D15" s="1">
        <v>116298</v>
      </c>
      <c r="E15" s="19">
        <v>31895</v>
      </c>
      <c r="F15" s="4">
        <f t="shared" si="0"/>
        <v>0</v>
      </c>
      <c r="G15" s="2">
        <v>3660.3299999999995</v>
      </c>
      <c r="H15" s="2">
        <v>107.75</v>
      </c>
      <c r="I15" s="49"/>
      <c r="J15" s="2">
        <v>3552.5800000000004</v>
      </c>
      <c r="K15" s="4">
        <f t="shared" si="1"/>
        <v>3.0330069977312264</v>
      </c>
      <c r="L15" s="4">
        <f t="shared" si="2"/>
        <v>32.736208614584328</v>
      </c>
      <c r="M15" s="55">
        <f t="shared" si="3"/>
        <v>8.9779821988526649</v>
      </c>
    </row>
    <row r="16" spans="1:15" x14ac:dyDescent="0.25">
      <c r="A16" s="1">
        <v>37</v>
      </c>
      <c r="B16" s="2">
        <v>11558.54</v>
      </c>
      <c r="C16" s="2">
        <v>111507.77</v>
      </c>
      <c r="D16" s="1">
        <v>2560826</v>
      </c>
      <c r="E16" s="19">
        <v>212781</v>
      </c>
      <c r="F16" s="4">
        <f t="shared" si="0"/>
        <v>10.365681243558184</v>
      </c>
      <c r="G16" s="2">
        <v>110660.54000000001</v>
      </c>
      <c r="H16" s="2">
        <v>-847.23</v>
      </c>
      <c r="I16" s="49"/>
      <c r="J16" s="2">
        <v>99949.229999999981</v>
      </c>
      <c r="K16" s="4">
        <f t="shared" si="1"/>
        <v>-0.75979458651177401</v>
      </c>
      <c r="L16" s="4">
        <f t="shared" si="2"/>
        <v>22.965448954812743</v>
      </c>
      <c r="M16" s="55">
        <f t="shared" si="3"/>
        <v>1.9082167996006016</v>
      </c>
    </row>
    <row r="17" spans="1:15" x14ac:dyDescent="0.25">
      <c r="A17" s="1">
        <v>39</v>
      </c>
      <c r="B17" s="2">
        <v>86.33</v>
      </c>
      <c r="C17" s="2">
        <v>688.08</v>
      </c>
      <c r="D17" s="1">
        <v>20003</v>
      </c>
      <c r="E17" s="19">
        <v>0</v>
      </c>
      <c r="F17" s="4">
        <f t="shared" si="0"/>
        <v>12.546506220206952</v>
      </c>
      <c r="G17" s="2">
        <v>661.81000000000006</v>
      </c>
      <c r="H17" s="2">
        <v>-26.270000000000003</v>
      </c>
      <c r="I17" s="49"/>
      <c r="J17" s="2">
        <v>601.75</v>
      </c>
      <c r="K17" s="4">
        <f t="shared" si="1"/>
        <v>-3.8178700151145222</v>
      </c>
      <c r="L17" s="4">
        <f t="shared" si="2"/>
        <v>29.070747587489826</v>
      </c>
      <c r="M17" s="55">
        <f t="shared" si="3"/>
        <v>0</v>
      </c>
    </row>
    <row r="18" spans="1:15" x14ac:dyDescent="0.25">
      <c r="A18" s="1">
        <v>41</v>
      </c>
      <c r="B18" s="2">
        <v>71.02</v>
      </c>
      <c r="C18" s="2">
        <v>1159.07</v>
      </c>
      <c r="D18" s="1">
        <v>46900</v>
      </c>
      <c r="E18" s="19">
        <v>867</v>
      </c>
      <c r="F18" s="4">
        <f t="shared" si="0"/>
        <v>6.1273262184337449</v>
      </c>
      <c r="G18" s="2">
        <v>1168.2199999999998</v>
      </c>
      <c r="H18" s="2">
        <v>9.1499999999999986</v>
      </c>
      <c r="I18" s="49"/>
      <c r="J18" s="2">
        <v>1088.05</v>
      </c>
      <c r="K18" s="4">
        <f t="shared" si="1"/>
        <v>0.7894260053318608</v>
      </c>
      <c r="L18" s="4">
        <f t="shared" si="2"/>
        <v>40.463475027392654</v>
      </c>
      <c r="M18" s="55">
        <f t="shared" si="3"/>
        <v>0.74801349357674696</v>
      </c>
    </row>
    <row r="19" spans="1:15" x14ac:dyDescent="0.25">
      <c r="A19" s="1">
        <v>43</v>
      </c>
      <c r="B19" s="2">
        <v>6.14</v>
      </c>
      <c r="C19" s="2">
        <v>297.20999999999998</v>
      </c>
      <c r="D19" s="1">
        <v>12055</v>
      </c>
      <c r="E19" s="19">
        <v>0</v>
      </c>
      <c r="F19" s="4">
        <f t="shared" si="0"/>
        <v>2.0658793445711789</v>
      </c>
      <c r="G19" s="2">
        <v>288.55</v>
      </c>
      <c r="H19" s="2">
        <v>-8.66</v>
      </c>
      <c r="I19" s="49"/>
      <c r="J19" s="2">
        <v>291.07</v>
      </c>
      <c r="K19" s="4">
        <f t="shared" si="1"/>
        <v>-2.9137646781736821</v>
      </c>
      <c r="L19" s="4">
        <f t="shared" si="2"/>
        <v>40.560546414992771</v>
      </c>
      <c r="M19" s="55">
        <f t="shared" si="3"/>
        <v>0</v>
      </c>
    </row>
    <row r="20" spans="1:15" x14ac:dyDescent="0.25">
      <c r="A20" s="1">
        <v>44</v>
      </c>
      <c r="B20" s="2">
        <v>110.89</v>
      </c>
      <c r="C20" s="2">
        <v>2951.36</v>
      </c>
      <c r="D20" s="1">
        <v>56209</v>
      </c>
      <c r="E20" s="19">
        <v>420</v>
      </c>
      <c r="F20" s="4">
        <f t="shared" si="0"/>
        <v>3.7572508945028731</v>
      </c>
      <c r="G20" s="2">
        <v>2966.63</v>
      </c>
      <c r="H20" s="2">
        <v>377.9</v>
      </c>
      <c r="I20" s="49"/>
      <c r="J20" s="2">
        <v>2477.8399999999997</v>
      </c>
      <c r="K20" s="4">
        <f t="shared" si="1"/>
        <v>12.804266507643932</v>
      </c>
      <c r="L20" s="4">
        <f t="shared" si="2"/>
        <v>19.045118182803858</v>
      </c>
      <c r="M20" s="55">
        <f t="shared" si="3"/>
        <v>0.14230727529003578</v>
      </c>
    </row>
    <row r="21" spans="1:15" x14ac:dyDescent="0.25">
      <c r="A21" s="1">
        <v>45</v>
      </c>
      <c r="B21" s="2">
        <v>27.38</v>
      </c>
      <c r="C21" s="2">
        <v>803.76</v>
      </c>
      <c r="D21" s="1">
        <v>19320</v>
      </c>
      <c r="E21" s="19">
        <v>23</v>
      </c>
      <c r="F21" s="4">
        <f t="shared" si="0"/>
        <v>3.4064894993530408</v>
      </c>
      <c r="G21" s="2">
        <v>822.08999999999992</v>
      </c>
      <c r="H21" s="2">
        <v>18.330000000000002</v>
      </c>
      <c r="I21" s="49"/>
      <c r="J21" s="2">
        <v>776.38</v>
      </c>
      <c r="K21" s="4">
        <f t="shared" si="1"/>
        <v>2.2805315019408781</v>
      </c>
      <c r="L21" s="4">
        <f t="shared" si="2"/>
        <v>24.037025977903852</v>
      </c>
      <c r="M21" s="55">
        <f t="shared" si="3"/>
        <v>2.8615507116552204E-2</v>
      </c>
    </row>
    <row r="22" spans="1:15" ht="15.75" thickBot="1" x14ac:dyDescent="0.3">
      <c r="A22" s="1">
        <v>46</v>
      </c>
      <c r="B22" s="2">
        <v>313.75</v>
      </c>
      <c r="C22" s="2">
        <v>3403.77</v>
      </c>
      <c r="D22" s="10">
        <v>89746</v>
      </c>
      <c r="E22" s="19">
        <v>4007</v>
      </c>
      <c r="F22" s="4">
        <f t="shared" si="0"/>
        <v>9.2177203512575758</v>
      </c>
      <c r="G22" s="2">
        <v>3584.28</v>
      </c>
      <c r="H22" s="2">
        <v>180.51</v>
      </c>
      <c r="I22" s="50"/>
      <c r="J22" s="2">
        <v>3090.0200000000004</v>
      </c>
      <c r="K22" s="4">
        <f>H22*100/C22</f>
        <v>5.3032372927665499</v>
      </c>
      <c r="L22" s="4">
        <f t="shared" si="2"/>
        <v>26.366646395026692</v>
      </c>
      <c r="M22" s="57">
        <f t="shared" si="3"/>
        <v>1.1772240780076211</v>
      </c>
    </row>
    <row r="23" spans="1:15" ht="15.75" thickBot="1" x14ac:dyDescent="0.3">
      <c r="A23" s="30" t="s">
        <v>8</v>
      </c>
      <c r="B23" s="30"/>
      <c r="C23" s="31">
        <f>SUM(C2:C22)</f>
        <v>208111.84999999998</v>
      </c>
      <c r="D23" s="31">
        <f>SUM(D2:D22)</f>
        <v>4792494</v>
      </c>
      <c r="E23" s="31">
        <f>SUM(E2:E22)</f>
        <v>361320</v>
      </c>
      <c r="F23" s="30"/>
      <c r="G23" s="30">
        <f>SUM(G2:G22)</f>
        <v>208742.84</v>
      </c>
      <c r="H23" s="30">
        <f>SUM(H2:H22)</f>
        <v>1031.2200000000003</v>
      </c>
      <c r="I23" s="30"/>
      <c r="J23" s="30"/>
      <c r="K23" s="32">
        <f>H23*100/C23</f>
        <v>0.49551238913113327</v>
      </c>
      <c r="L23" s="36">
        <f t="shared" si="2"/>
        <v>23.028453209175741</v>
      </c>
      <c r="M23" s="56">
        <f t="shared" si="3"/>
        <v>1.7361817695628579</v>
      </c>
      <c r="N23">
        <v>29927.759000000002</v>
      </c>
      <c r="O23">
        <f>8156.25/7000*N23</f>
        <v>34871.183477678569</v>
      </c>
    </row>
    <row r="25" spans="1:15" x14ac:dyDescent="0.25">
      <c r="A25" s="51" t="s">
        <v>15</v>
      </c>
      <c r="B25" s="52">
        <f>E23/C23</f>
        <v>1.7361817695628579</v>
      </c>
    </row>
    <row r="26" spans="1:15" x14ac:dyDescent="0.25">
      <c r="A26" s="51"/>
      <c r="B26" s="52"/>
    </row>
    <row r="27" spans="1:15" ht="63" customHeight="1" x14ac:dyDescent="0.25">
      <c r="A27" s="51"/>
      <c r="B27" s="52"/>
    </row>
    <row r="29" spans="1:15" ht="90" x14ac:dyDescent="0.25">
      <c r="A29" s="42" t="s">
        <v>17</v>
      </c>
      <c r="B29">
        <f>O23/C23</f>
        <v>0.16755981688538435</v>
      </c>
    </row>
    <row r="31" spans="1:15" x14ac:dyDescent="0.25">
      <c r="B31">
        <f>O23/G23</f>
        <v>0.16705331535049811</v>
      </c>
    </row>
  </sheetData>
  <mergeCells count="3">
    <mergeCell ref="I2:I22"/>
    <mergeCell ref="A25:A27"/>
    <mergeCell ref="B25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opLeftCell="B1" workbookViewId="0">
      <selection activeCell="M3" sqref="M3:M22"/>
    </sheetView>
  </sheetViews>
  <sheetFormatPr defaultRowHeight="15" x14ac:dyDescent="0.25"/>
  <cols>
    <col min="1" max="1" width="17" customWidth="1"/>
    <col min="2" max="2" width="14.7109375" customWidth="1"/>
    <col min="3" max="4" width="12" customWidth="1"/>
    <col min="5" max="5" width="14.7109375" customWidth="1"/>
    <col min="6" max="6" width="15.5703125" customWidth="1"/>
    <col min="7" max="7" width="15.140625" customWidth="1"/>
    <col min="10" max="10" width="19.140625" customWidth="1"/>
    <col min="12" max="13" width="17.5703125" customWidth="1"/>
  </cols>
  <sheetData>
    <row r="1" spans="1:13" ht="112.5" customHeight="1" thickBot="1" x14ac:dyDescent="0.3">
      <c r="A1" s="15" t="s">
        <v>0</v>
      </c>
      <c r="B1" s="14" t="s">
        <v>1</v>
      </c>
      <c r="C1" s="14" t="s">
        <v>2</v>
      </c>
      <c r="D1" s="14" t="s">
        <v>9</v>
      </c>
      <c r="E1" s="14" t="s">
        <v>10</v>
      </c>
      <c r="F1" s="14" t="s">
        <v>3</v>
      </c>
      <c r="G1" s="16" t="s">
        <v>12</v>
      </c>
      <c r="H1" s="16" t="s">
        <v>5</v>
      </c>
      <c r="I1" s="16" t="s">
        <v>6</v>
      </c>
      <c r="J1" s="27" t="s">
        <v>7</v>
      </c>
      <c r="K1" s="28" t="s">
        <v>13</v>
      </c>
      <c r="L1" s="43" t="s">
        <v>14</v>
      </c>
      <c r="M1" s="43" t="s">
        <v>20</v>
      </c>
    </row>
    <row r="2" spans="1:13" x14ac:dyDescent="0.25">
      <c r="A2" s="1">
        <v>2</v>
      </c>
      <c r="B2" s="2">
        <v>211.75999999999996</v>
      </c>
      <c r="C2" s="2">
        <v>898.69999999999982</v>
      </c>
      <c r="D2" s="1">
        <v>43096</v>
      </c>
      <c r="E2" s="19">
        <v>921.41299999999956</v>
      </c>
      <c r="F2" s="4">
        <f>B2*100/C2</f>
        <v>23.562924223878937</v>
      </c>
      <c r="G2" s="2">
        <v>946.47999999999979</v>
      </c>
      <c r="H2" s="2">
        <v>47.78</v>
      </c>
      <c r="I2" s="48" t="s">
        <v>11</v>
      </c>
      <c r="J2" s="9">
        <v>686.94</v>
      </c>
      <c r="K2" s="4">
        <f>H2*100/C2</f>
        <v>5.3165683765438976</v>
      </c>
      <c r="L2" s="4">
        <f>D2/C2</f>
        <v>47.953710915767232</v>
      </c>
      <c r="M2" s="55">
        <f>E2/C2</f>
        <v>1.0252731723600754</v>
      </c>
    </row>
    <row r="3" spans="1:13" x14ac:dyDescent="0.25">
      <c r="A3" s="1">
        <v>3</v>
      </c>
      <c r="B3" s="2">
        <v>446.51</v>
      </c>
      <c r="C3" s="2">
        <v>1141.8999999999999</v>
      </c>
      <c r="D3" s="1">
        <v>23261</v>
      </c>
      <c r="E3" s="19">
        <v>1129.5</v>
      </c>
      <c r="F3" s="4">
        <f t="shared" ref="F3:F21" si="0">B3*100/C3</f>
        <v>39.102373237586484</v>
      </c>
      <c r="G3" s="2">
        <v>1196.0999999999999</v>
      </c>
      <c r="H3" s="2">
        <v>54.2</v>
      </c>
      <c r="I3" s="49"/>
      <c r="J3" s="9">
        <v>695.38999999999987</v>
      </c>
      <c r="K3" s="4">
        <f t="shared" ref="K3:K21" si="1">H3*100/C3</f>
        <v>4.7464751729573527</v>
      </c>
      <c r="L3" s="4">
        <f t="shared" ref="L3:L22" si="2">D3/C3</f>
        <v>20.370435239513096</v>
      </c>
      <c r="M3" s="55">
        <f t="shared" ref="M3:M22" si="3">E3/C3</f>
        <v>0.98914090550836342</v>
      </c>
    </row>
    <row r="4" spans="1:13" x14ac:dyDescent="0.25">
      <c r="A4" s="1">
        <v>10</v>
      </c>
      <c r="B4" s="2">
        <v>65.519999999999982</v>
      </c>
      <c r="C4" s="2">
        <v>572.44999999999993</v>
      </c>
      <c r="D4" s="1">
        <v>17245</v>
      </c>
      <c r="E4" s="19">
        <v>907</v>
      </c>
      <c r="F4" s="4">
        <f t="shared" si="0"/>
        <v>11.445541095292164</v>
      </c>
      <c r="G4" s="2">
        <v>690.69999999999993</v>
      </c>
      <c r="H4" s="2">
        <v>118.24999999999999</v>
      </c>
      <c r="I4" s="49"/>
      <c r="J4" s="9">
        <v>506.93000000000006</v>
      </c>
      <c r="K4" s="4">
        <f t="shared" si="1"/>
        <v>20.656825923661454</v>
      </c>
      <c r="L4" s="4">
        <f t="shared" si="2"/>
        <v>30.124901738143073</v>
      </c>
      <c r="M4" s="55">
        <f t="shared" si="3"/>
        <v>1.5844178530876061</v>
      </c>
    </row>
    <row r="5" spans="1:13" x14ac:dyDescent="0.25">
      <c r="A5" s="1">
        <v>17</v>
      </c>
      <c r="B5" s="2">
        <v>513.54999999999995</v>
      </c>
      <c r="C5" s="2">
        <v>1621.0199999999998</v>
      </c>
      <c r="D5" s="1">
        <v>49920</v>
      </c>
      <c r="E5" s="19">
        <v>3105</v>
      </c>
      <c r="F5" s="4">
        <f t="shared" si="0"/>
        <v>31.680670195309126</v>
      </c>
      <c r="G5" s="2">
        <v>1768.9599999999998</v>
      </c>
      <c r="H5" s="2">
        <v>147.94000000000003</v>
      </c>
      <c r="I5" s="49"/>
      <c r="J5" s="9">
        <v>1107.4700000000003</v>
      </c>
      <c r="K5" s="4">
        <f t="shared" si="1"/>
        <v>9.1263525434602926</v>
      </c>
      <c r="L5" s="4">
        <f t="shared" si="2"/>
        <v>30.795425102713111</v>
      </c>
      <c r="M5" s="55">
        <f t="shared" si="3"/>
        <v>1.9154606358959176</v>
      </c>
    </row>
    <row r="6" spans="1:13" x14ac:dyDescent="0.25">
      <c r="A6" s="1">
        <v>18</v>
      </c>
      <c r="B6" s="2">
        <v>253.8</v>
      </c>
      <c r="C6" s="2">
        <v>3969.81</v>
      </c>
      <c r="D6" s="1">
        <v>58713</v>
      </c>
      <c r="E6" s="19">
        <v>163</v>
      </c>
      <c r="F6" s="4">
        <f t="shared" si="0"/>
        <v>6.3932530776032106</v>
      </c>
      <c r="G6" s="2">
        <v>3938.25</v>
      </c>
      <c r="H6" s="2">
        <v>-31.559999999999995</v>
      </c>
      <c r="I6" s="49"/>
      <c r="J6" s="9">
        <v>3716.0100000000007</v>
      </c>
      <c r="K6" s="4">
        <f t="shared" si="1"/>
        <v>-0.79500026449628558</v>
      </c>
      <c r="L6" s="4">
        <f t="shared" si="2"/>
        <v>14.789876593590122</v>
      </c>
      <c r="M6" s="55">
        <f t="shared" si="3"/>
        <v>4.105989959217192E-2</v>
      </c>
    </row>
    <row r="7" spans="1:13" x14ac:dyDescent="0.25">
      <c r="A7" s="1">
        <v>19</v>
      </c>
      <c r="B7" s="2">
        <v>268.81</v>
      </c>
      <c r="C7" s="2">
        <v>5987.63</v>
      </c>
      <c r="D7" s="1">
        <v>245139</v>
      </c>
      <c r="E7" s="19">
        <v>19315</v>
      </c>
      <c r="F7" s="4">
        <f t="shared" si="0"/>
        <v>4.4894223590970048</v>
      </c>
      <c r="G7" s="2">
        <v>6137.57</v>
      </c>
      <c r="H7" s="2">
        <v>149.94</v>
      </c>
      <c r="I7" s="49"/>
      <c r="J7" s="9">
        <v>5718.82</v>
      </c>
      <c r="K7" s="4">
        <f t="shared" si="1"/>
        <v>2.5041627488672478</v>
      </c>
      <c r="L7" s="4">
        <f t="shared" si="2"/>
        <v>40.940906502238782</v>
      </c>
      <c r="M7" s="55">
        <f t="shared" si="3"/>
        <v>3.2258172265153324</v>
      </c>
    </row>
    <row r="8" spans="1:13" x14ac:dyDescent="0.25">
      <c r="A8" s="1">
        <v>23</v>
      </c>
      <c r="B8" s="2">
        <v>4738.47</v>
      </c>
      <c r="C8" s="2">
        <v>34480.950000000004</v>
      </c>
      <c r="D8" s="1">
        <v>795463</v>
      </c>
      <c r="E8" s="19">
        <v>20700</v>
      </c>
      <c r="F8" s="4">
        <f t="shared" si="0"/>
        <v>13.742283782784405</v>
      </c>
      <c r="G8" s="2">
        <v>34551.600000000006</v>
      </c>
      <c r="H8" s="2">
        <v>102.99999999999997</v>
      </c>
      <c r="I8" s="49"/>
      <c r="J8" s="9">
        <v>29710.129999999997</v>
      </c>
      <c r="K8" s="4">
        <f t="shared" si="1"/>
        <v>0.29871566763676738</v>
      </c>
      <c r="L8" s="4">
        <f t="shared" si="2"/>
        <v>23.069637002460777</v>
      </c>
      <c r="M8" s="55">
        <f t="shared" si="3"/>
        <v>0.60033148738651332</v>
      </c>
    </row>
    <row r="9" spans="1:13" x14ac:dyDescent="0.25">
      <c r="A9" s="1">
        <v>24</v>
      </c>
      <c r="B9" s="2">
        <v>90.38</v>
      </c>
      <c r="C9" s="2">
        <v>1393.88</v>
      </c>
      <c r="D9" s="1">
        <v>46382</v>
      </c>
      <c r="E9" s="19">
        <v>1397</v>
      </c>
      <c r="F9" s="4">
        <f t="shared" si="0"/>
        <v>6.4840588859873156</v>
      </c>
      <c r="G9" s="2">
        <v>1410.25</v>
      </c>
      <c r="H9" s="2">
        <v>16.369999999999997</v>
      </c>
      <c r="I9" s="49"/>
      <c r="J9" s="9">
        <v>1303.5</v>
      </c>
      <c r="K9" s="4">
        <f t="shared" si="1"/>
        <v>1.1744196057049385</v>
      </c>
      <c r="L9" s="4">
        <f t="shared" si="2"/>
        <v>33.275461302264183</v>
      </c>
      <c r="M9" s="55">
        <f t="shared" si="3"/>
        <v>1.0022383562430051</v>
      </c>
    </row>
    <row r="10" spans="1:13" x14ac:dyDescent="0.25">
      <c r="A10" s="1">
        <v>25</v>
      </c>
      <c r="B10" s="2">
        <v>111.55</v>
      </c>
      <c r="C10" s="2">
        <v>468.49999999999994</v>
      </c>
      <c r="D10" s="1">
        <v>16881</v>
      </c>
      <c r="E10" s="19">
        <v>985</v>
      </c>
      <c r="F10" s="4">
        <f t="shared" si="0"/>
        <v>23.810032017075777</v>
      </c>
      <c r="G10" s="2">
        <v>522.44999999999993</v>
      </c>
      <c r="H10" s="2">
        <v>53.95</v>
      </c>
      <c r="I10" s="49"/>
      <c r="J10" s="9">
        <v>356.95</v>
      </c>
      <c r="K10" s="4">
        <f t="shared" si="1"/>
        <v>11.515474919957311</v>
      </c>
      <c r="L10" s="4">
        <f t="shared" si="2"/>
        <v>36.032017075773751</v>
      </c>
      <c r="M10" s="55">
        <f t="shared" si="3"/>
        <v>2.1024546424759873</v>
      </c>
    </row>
    <row r="11" spans="1:13" x14ac:dyDescent="0.25">
      <c r="A11" s="1">
        <v>30</v>
      </c>
      <c r="B11" s="2">
        <v>249.41000000000003</v>
      </c>
      <c r="C11" s="2">
        <v>2402.5300000000002</v>
      </c>
      <c r="D11" s="1">
        <v>95416</v>
      </c>
      <c r="E11" s="19">
        <v>1604</v>
      </c>
      <c r="F11" s="4">
        <f t="shared" si="0"/>
        <v>10.381139881708034</v>
      </c>
      <c r="G11" s="2">
        <v>2430.7600000000002</v>
      </c>
      <c r="H11" s="2">
        <v>28.23</v>
      </c>
      <c r="I11" s="49"/>
      <c r="J11" s="9">
        <v>2153.12</v>
      </c>
      <c r="K11" s="4">
        <f t="shared" si="1"/>
        <v>1.1750113422100867</v>
      </c>
      <c r="L11" s="4">
        <f t="shared" si="2"/>
        <v>39.714800647650598</v>
      </c>
      <c r="M11" s="55">
        <f t="shared" si="3"/>
        <v>0.66762954052602874</v>
      </c>
    </row>
    <row r="12" spans="1:13" x14ac:dyDescent="0.25">
      <c r="A12" s="1">
        <v>31</v>
      </c>
      <c r="B12" s="2">
        <v>339.99999999999994</v>
      </c>
      <c r="C12" s="2">
        <v>8701.34</v>
      </c>
      <c r="D12" s="1">
        <v>170153</v>
      </c>
      <c r="E12" s="19">
        <v>35901</v>
      </c>
      <c r="F12" s="4">
        <f t="shared" si="0"/>
        <v>3.90744414078751</v>
      </c>
      <c r="G12" s="2">
        <v>8651.82</v>
      </c>
      <c r="H12" s="2">
        <v>-49.519999999999996</v>
      </c>
      <c r="I12" s="49"/>
      <c r="J12" s="9">
        <v>8361.34</v>
      </c>
      <c r="K12" s="4">
        <f t="shared" si="1"/>
        <v>-0.56910774662293395</v>
      </c>
      <c r="L12" s="4">
        <f t="shared" si="2"/>
        <v>19.554804202571098</v>
      </c>
      <c r="M12" s="55">
        <f t="shared" si="3"/>
        <v>4.1259162381886005</v>
      </c>
    </row>
    <row r="13" spans="1:13" x14ac:dyDescent="0.25">
      <c r="A13" s="1">
        <v>33</v>
      </c>
      <c r="B13" s="2">
        <v>1789.7300000000002</v>
      </c>
      <c r="C13" s="2">
        <v>14258.96</v>
      </c>
      <c r="D13" s="1">
        <v>354164</v>
      </c>
      <c r="E13" s="19">
        <v>28297</v>
      </c>
      <c r="F13" s="4">
        <f t="shared" si="0"/>
        <v>12.551616667695262</v>
      </c>
      <c r="G13" s="2">
        <v>14282.05</v>
      </c>
      <c r="H13" s="2">
        <v>23.089999999999996</v>
      </c>
      <c r="I13" s="49"/>
      <c r="J13" s="9">
        <v>12469.23</v>
      </c>
      <c r="K13" s="4">
        <f t="shared" si="1"/>
        <v>0.16193326862548177</v>
      </c>
      <c r="L13" s="4">
        <f t="shared" si="2"/>
        <v>24.837996600032543</v>
      </c>
      <c r="M13" s="55">
        <f t="shared" si="3"/>
        <v>1.984506583930385</v>
      </c>
    </row>
    <row r="14" spans="1:13" x14ac:dyDescent="0.25">
      <c r="A14" s="1">
        <v>35</v>
      </c>
      <c r="B14" s="2">
        <v>467.01</v>
      </c>
      <c r="C14" s="2">
        <v>3737.16</v>
      </c>
      <c r="D14" s="1">
        <v>114705</v>
      </c>
      <c r="E14" s="19">
        <v>32039</v>
      </c>
      <c r="F14" s="4">
        <f t="shared" si="0"/>
        <v>12.496387631249398</v>
      </c>
      <c r="G14" s="2">
        <v>3721.25</v>
      </c>
      <c r="H14" s="2">
        <v>-15.91</v>
      </c>
      <c r="I14" s="49"/>
      <c r="J14" s="9">
        <v>3270.1499999999996</v>
      </c>
      <c r="K14" s="4">
        <f t="shared" si="1"/>
        <v>-0.42572434683021332</v>
      </c>
      <c r="L14" s="4">
        <f t="shared" si="2"/>
        <v>30.693093150948851</v>
      </c>
      <c r="M14" s="55">
        <f t="shared" si="3"/>
        <v>8.573087585225144</v>
      </c>
    </row>
    <row r="15" spans="1:13" x14ac:dyDescent="0.25">
      <c r="A15" s="1">
        <v>37</v>
      </c>
      <c r="B15" s="2">
        <v>11216.59</v>
      </c>
      <c r="C15" s="2">
        <v>107943.23</v>
      </c>
      <c r="D15" s="1">
        <v>2418239</v>
      </c>
      <c r="E15" s="19">
        <v>227055</v>
      </c>
      <c r="F15" s="4">
        <f t="shared" si="0"/>
        <v>10.391193593150771</v>
      </c>
      <c r="G15" s="2">
        <v>108540.48</v>
      </c>
      <c r="H15" s="2">
        <v>597.25</v>
      </c>
      <c r="I15" s="49"/>
      <c r="J15" s="9">
        <v>96726.640000000014</v>
      </c>
      <c r="K15" s="4">
        <f t="shared" si="1"/>
        <v>0.55330010043242173</v>
      </c>
      <c r="L15" s="4">
        <f t="shared" si="2"/>
        <v>22.402877883124305</v>
      </c>
      <c r="M15" s="55">
        <f t="shared" si="3"/>
        <v>2.1034667945363505</v>
      </c>
    </row>
    <row r="16" spans="1:13" x14ac:dyDescent="0.25">
      <c r="A16" s="1">
        <v>39</v>
      </c>
      <c r="B16" s="2">
        <v>88.12</v>
      </c>
      <c r="C16" s="2">
        <v>637.18000000000006</v>
      </c>
      <c r="D16" s="1">
        <v>20170</v>
      </c>
      <c r="E16" s="19">
        <v>1</v>
      </c>
      <c r="F16" s="4">
        <f t="shared" si="0"/>
        <v>13.829687058601964</v>
      </c>
      <c r="G16" s="2">
        <v>607.97</v>
      </c>
      <c r="H16" s="2">
        <v>-29.209999999999997</v>
      </c>
      <c r="I16" s="49"/>
      <c r="J16" s="9">
        <v>549.05999999999995</v>
      </c>
      <c r="K16" s="4">
        <f t="shared" si="1"/>
        <v>-4.5842619040145633</v>
      </c>
      <c r="L16" s="4">
        <f t="shared" si="2"/>
        <v>31.655105307762323</v>
      </c>
      <c r="M16" s="55">
        <f t="shared" si="3"/>
        <v>1.5694152358831097E-3</v>
      </c>
    </row>
    <row r="17" spans="1:15" x14ac:dyDescent="0.25">
      <c r="A17" s="1">
        <v>41</v>
      </c>
      <c r="B17" s="2">
        <v>67.850000000000009</v>
      </c>
      <c r="C17" s="2">
        <v>1020.83</v>
      </c>
      <c r="D17" s="1">
        <v>47165</v>
      </c>
      <c r="E17" s="19">
        <v>887</v>
      </c>
      <c r="F17" s="4">
        <f t="shared" si="0"/>
        <v>6.6465523152728672</v>
      </c>
      <c r="G17" s="2">
        <v>1029.9000000000001</v>
      </c>
      <c r="H17" s="2">
        <v>9.07</v>
      </c>
      <c r="I17" s="49"/>
      <c r="J17" s="9">
        <v>952.98000000000013</v>
      </c>
      <c r="K17" s="4">
        <f t="shared" si="1"/>
        <v>0.88849269711901091</v>
      </c>
      <c r="L17" s="4">
        <f t="shared" si="2"/>
        <v>46.202599845223979</v>
      </c>
      <c r="M17" s="55">
        <f t="shared" si="3"/>
        <v>0.86890079641076379</v>
      </c>
    </row>
    <row r="18" spans="1:15" x14ac:dyDescent="0.25">
      <c r="A18" s="1">
        <v>43</v>
      </c>
      <c r="B18" s="2">
        <v>5.6899999999999995</v>
      </c>
      <c r="C18" s="2">
        <v>251.61</v>
      </c>
      <c r="D18" s="1">
        <v>10110</v>
      </c>
      <c r="E18" s="19">
        <v>0</v>
      </c>
      <c r="F18" s="4">
        <f t="shared" si="0"/>
        <v>2.2614363499066013</v>
      </c>
      <c r="G18" s="2">
        <v>244.31</v>
      </c>
      <c r="H18" s="2">
        <v>-7.3</v>
      </c>
      <c r="I18" s="49"/>
      <c r="J18" s="9">
        <v>245.92</v>
      </c>
      <c r="K18" s="4">
        <f t="shared" si="1"/>
        <v>-2.9013155279996821</v>
      </c>
      <c r="L18" s="4">
        <f t="shared" si="2"/>
        <v>40.181232860379154</v>
      </c>
      <c r="M18" s="55">
        <f t="shared" si="3"/>
        <v>0</v>
      </c>
    </row>
    <row r="19" spans="1:15" x14ac:dyDescent="0.25">
      <c r="A19" s="1">
        <v>44</v>
      </c>
      <c r="B19" s="2">
        <v>102.99</v>
      </c>
      <c r="C19" s="2">
        <v>2622.6699999999996</v>
      </c>
      <c r="D19" s="1">
        <v>59255</v>
      </c>
      <c r="E19" s="19">
        <v>305</v>
      </c>
      <c r="F19" s="4">
        <f t="shared" si="0"/>
        <v>3.9269141752488883</v>
      </c>
      <c r="G19" s="2">
        <v>2636.3599999999997</v>
      </c>
      <c r="H19" s="2">
        <v>321.24000000000007</v>
      </c>
      <c r="I19" s="49"/>
      <c r="J19" s="9">
        <v>2212.13</v>
      </c>
      <c r="K19" s="4">
        <f t="shared" si="1"/>
        <v>12.24858636427763</v>
      </c>
      <c r="L19" s="4">
        <f t="shared" si="2"/>
        <v>22.59338765456577</v>
      </c>
      <c r="M19" s="55">
        <f t="shared" si="3"/>
        <v>0.11629370069433061</v>
      </c>
    </row>
    <row r="20" spans="1:15" x14ac:dyDescent="0.25">
      <c r="A20" s="1">
        <v>45</v>
      </c>
      <c r="B20" s="2">
        <v>26.139999999999997</v>
      </c>
      <c r="C20" s="2">
        <v>642.66</v>
      </c>
      <c r="D20" s="10">
        <v>16890</v>
      </c>
      <c r="E20" s="19">
        <v>13</v>
      </c>
      <c r="F20" s="4">
        <f t="shared" si="0"/>
        <v>4.0674695795599538</v>
      </c>
      <c r="G20" s="2">
        <v>663.01</v>
      </c>
      <c r="H20" s="2">
        <v>20.349999999999998</v>
      </c>
      <c r="I20" s="49"/>
      <c r="J20" s="9">
        <v>616.52</v>
      </c>
      <c r="K20" s="4">
        <f t="shared" si="1"/>
        <v>3.1665266237201628</v>
      </c>
      <c r="L20" s="4">
        <f t="shared" si="2"/>
        <v>26.28139296050789</v>
      </c>
      <c r="M20" s="55">
        <f t="shared" si="3"/>
        <v>2.0228425606074754E-2</v>
      </c>
    </row>
    <row r="21" spans="1:15" ht="15.75" thickBot="1" x14ac:dyDescent="0.3">
      <c r="A21" s="1">
        <v>46</v>
      </c>
      <c r="B21" s="2">
        <v>306.70999999999998</v>
      </c>
      <c r="C21" s="6">
        <v>3053.03</v>
      </c>
      <c r="D21" s="18">
        <v>88731</v>
      </c>
      <c r="E21" s="24">
        <v>4132</v>
      </c>
      <c r="F21" s="7">
        <f t="shared" si="0"/>
        <v>10.046085364375717</v>
      </c>
      <c r="G21" s="2">
        <v>3211.4700000000003</v>
      </c>
      <c r="H21" s="2">
        <v>158.44000000000003</v>
      </c>
      <c r="I21" s="50"/>
      <c r="J21" s="9">
        <v>2746.32</v>
      </c>
      <c r="K21" s="4">
        <f t="shared" si="1"/>
        <v>5.1895985299849663</v>
      </c>
      <c r="L21" s="4">
        <f t="shared" si="2"/>
        <v>29.063258467817217</v>
      </c>
      <c r="M21" s="55">
        <f t="shared" si="3"/>
        <v>1.3534095636138523</v>
      </c>
    </row>
    <row r="22" spans="1:15" ht="15.75" thickBot="1" x14ac:dyDescent="0.3">
      <c r="A22" s="30" t="s">
        <v>8</v>
      </c>
      <c r="B22" s="30"/>
      <c r="C22" s="33">
        <f>SUM(C2:C21)</f>
        <v>195806.03999999998</v>
      </c>
      <c r="D22" s="33">
        <f>SUM(D2:D21)</f>
        <v>4691098</v>
      </c>
      <c r="E22" s="34">
        <f>SUM(E2:E21)</f>
        <v>378856.913</v>
      </c>
      <c r="F22" s="35"/>
      <c r="G22" s="30">
        <f>SUM(G2:G21)</f>
        <v>197181.74</v>
      </c>
      <c r="H22" s="30">
        <f>SUM(H2:H21)</f>
        <v>1715.6000000000001</v>
      </c>
      <c r="I22" s="30"/>
      <c r="J22" s="30"/>
      <c r="K22" s="36">
        <f>H22*100/C22</f>
        <v>0.87617317627178415</v>
      </c>
      <c r="L22" s="36">
        <f t="shared" si="2"/>
        <v>23.957881993834309</v>
      </c>
      <c r="M22" s="56">
        <f t="shared" si="3"/>
        <v>1.9348581535074201</v>
      </c>
      <c r="N22">
        <v>26679.213000000003</v>
      </c>
      <c r="O22">
        <f>8156.58333333333/7000*N22</f>
        <v>31087.317728892849</v>
      </c>
    </row>
    <row r="23" spans="1:15" x14ac:dyDescent="0.25">
      <c r="C23" s="5"/>
      <c r="E23" s="5"/>
      <c r="F23" s="5"/>
      <c r="K23" s="29"/>
      <c r="L23" s="44"/>
      <c r="M23" s="53"/>
    </row>
    <row r="24" spans="1:15" x14ac:dyDescent="0.25">
      <c r="A24" s="51" t="s">
        <v>15</v>
      </c>
      <c r="B24" s="52">
        <f>E22/C22</f>
        <v>1.9348581535074201</v>
      </c>
    </row>
    <row r="25" spans="1:15" x14ac:dyDescent="0.25">
      <c r="A25" s="51"/>
      <c r="B25" s="52"/>
    </row>
    <row r="26" spans="1:15" ht="55.5" customHeight="1" x14ac:dyDescent="0.25">
      <c r="A26" s="51"/>
      <c r="B26" s="52"/>
    </row>
    <row r="28" spans="1:15" ht="90" x14ac:dyDescent="0.25">
      <c r="A28" s="42" t="s">
        <v>17</v>
      </c>
      <c r="B28">
        <f>O22/C22</f>
        <v>0.15876587733908951</v>
      </c>
    </row>
    <row r="30" spans="1:15" x14ac:dyDescent="0.25">
      <c r="B30">
        <f>O22/G22</f>
        <v>0.15765819760436667</v>
      </c>
    </row>
  </sheetData>
  <mergeCells count="3">
    <mergeCell ref="I2:I21"/>
    <mergeCell ref="A24:A26"/>
    <mergeCell ref="B24:B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M16" sqref="M16"/>
    </sheetView>
  </sheetViews>
  <sheetFormatPr defaultRowHeight="15" x14ac:dyDescent="0.25"/>
  <cols>
    <col min="1" max="1" width="14.85546875" customWidth="1"/>
    <col min="2" max="2" width="16.5703125" customWidth="1"/>
    <col min="3" max="3" width="11.7109375" customWidth="1"/>
    <col min="4" max="4" width="13.5703125" customWidth="1"/>
    <col min="5" max="5" width="13.7109375" customWidth="1"/>
    <col min="6" max="6" width="16.42578125" customWidth="1"/>
    <col min="7" max="7" width="10.7109375" customWidth="1"/>
    <col min="10" max="10" width="18.28515625" customWidth="1"/>
    <col min="12" max="13" width="13" customWidth="1"/>
  </cols>
  <sheetData>
    <row r="1" spans="1:13" ht="108.75" customHeight="1" thickBot="1" x14ac:dyDescent="0.3">
      <c r="A1" s="15" t="s">
        <v>0</v>
      </c>
      <c r="B1" s="14" t="s">
        <v>1</v>
      </c>
      <c r="C1" s="14" t="s">
        <v>2</v>
      </c>
      <c r="D1" s="14" t="s">
        <v>9</v>
      </c>
      <c r="E1" s="14" t="s">
        <v>10</v>
      </c>
      <c r="F1" s="14" t="s">
        <v>3</v>
      </c>
      <c r="G1" s="16" t="s">
        <v>4</v>
      </c>
      <c r="H1" s="16" t="s">
        <v>5</v>
      </c>
      <c r="I1" s="16" t="s">
        <v>6</v>
      </c>
      <c r="J1" s="17" t="s">
        <v>7</v>
      </c>
      <c r="K1" s="28" t="s">
        <v>13</v>
      </c>
      <c r="L1" s="43" t="s">
        <v>14</v>
      </c>
      <c r="M1" s="43" t="s">
        <v>20</v>
      </c>
    </row>
    <row r="2" spans="1:13" x14ac:dyDescent="0.25">
      <c r="A2" s="1">
        <v>2</v>
      </c>
      <c r="B2" s="2">
        <v>192.11</v>
      </c>
      <c r="C2" s="2">
        <v>838.79</v>
      </c>
      <c r="D2" s="1">
        <v>36841</v>
      </c>
      <c r="E2" s="1">
        <v>399</v>
      </c>
      <c r="F2" s="4">
        <f>B2*100/C2</f>
        <v>22.903229652237151</v>
      </c>
      <c r="G2" s="2">
        <v>867.78</v>
      </c>
      <c r="H2" s="2">
        <v>28.990000000000002</v>
      </c>
      <c r="I2" s="48" t="s">
        <v>11</v>
      </c>
      <c r="J2" s="2">
        <v>646.67999999999995</v>
      </c>
      <c r="K2" s="4">
        <f>H2*100/C2</f>
        <v>3.4561690053529492</v>
      </c>
      <c r="L2" s="4">
        <f>D2/C2</f>
        <v>43.921601354331834</v>
      </c>
      <c r="M2" s="55">
        <f>E2/C2</f>
        <v>0.47568521322381052</v>
      </c>
    </row>
    <row r="3" spans="1:13" x14ac:dyDescent="0.25">
      <c r="A3" s="1">
        <v>3</v>
      </c>
      <c r="B3" s="2">
        <v>446.27</v>
      </c>
      <c r="C3" s="2">
        <v>1213.8899999999999</v>
      </c>
      <c r="D3" s="1">
        <v>25984</v>
      </c>
      <c r="E3" s="1">
        <v>1420</v>
      </c>
      <c r="F3" s="4">
        <f t="shared" ref="F3:F21" si="0">B3*100/C3</f>
        <v>36.763627676313341</v>
      </c>
      <c r="G3" s="2">
        <v>1297.25</v>
      </c>
      <c r="H3" s="2">
        <v>83.360000000000014</v>
      </c>
      <c r="I3" s="49"/>
      <c r="J3" s="2">
        <v>767.62</v>
      </c>
      <c r="K3" s="4">
        <f t="shared" ref="K3:K21" si="1">H3*100/C3</f>
        <v>6.8671790689436465</v>
      </c>
      <c r="L3" s="4">
        <f t="shared" ref="L3:L22" si="2">D3/C3</f>
        <v>21.405563930833932</v>
      </c>
      <c r="M3" s="55">
        <f t="shared" ref="M3:M22" si="3">E3/C3</f>
        <v>1.1697929795945268</v>
      </c>
    </row>
    <row r="4" spans="1:13" x14ac:dyDescent="0.25">
      <c r="A4" s="1">
        <v>10</v>
      </c>
      <c r="B4" s="2">
        <v>70.02000000000001</v>
      </c>
      <c r="C4" s="2">
        <v>587.50000000000011</v>
      </c>
      <c r="D4" s="1">
        <v>17049</v>
      </c>
      <c r="E4" s="1">
        <v>905</v>
      </c>
      <c r="F4" s="4">
        <f t="shared" si="0"/>
        <v>11.918297872340425</v>
      </c>
      <c r="G4" s="2">
        <v>693.44</v>
      </c>
      <c r="H4" s="2">
        <v>105.94000000000001</v>
      </c>
      <c r="I4" s="49"/>
      <c r="J4" s="2">
        <v>517.48</v>
      </c>
      <c r="K4" s="4">
        <f t="shared" si="1"/>
        <v>18.032340425531913</v>
      </c>
      <c r="L4" s="4">
        <f t="shared" si="2"/>
        <v>29.0195744680851</v>
      </c>
      <c r="M4" s="55">
        <f t="shared" si="3"/>
        <v>1.5404255319148934</v>
      </c>
    </row>
    <row r="5" spans="1:13" x14ac:dyDescent="0.25">
      <c r="A5" s="1">
        <v>17</v>
      </c>
      <c r="B5" s="2">
        <v>565.87</v>
      </c>
      <c r="C5" s="2">
        <v>1642.77</v>
      </c>
      <c r="D5" s="1">
        <v>49611</v>
      </c>
      <c r="E5" s="1">
        <v>3491</v>
      </c>
      <c r="F5" s="4">
        <f t="shared" si="0"/>
        <v>34.446088009885742</v>
      </c>
      <c r="G5" s="2">
        <v>1779.2300000000002</v>
      </c>
      <c r="H5" s="2">
        <v>136.46</v>
      </c>
      <c r="I5" s="49"/>
      <c r="J5" s="2">
        <v>1076.9000000000001</v>
      </c>
      <c r="K5" s="4">
        <f t="shared" si="1"/>
        <v>8.3067014859049042</v>
      </c>
      <c r="L5" s="4">
        <f t="shared" si="2"/>
        <v>30.199601891926442</v>
      </c>
      <c r="M5" s="55">
        <f t="shared" si="3"/>
        <v>2.1250692428033138</v>
      </c>
    </row>
    <row r="6" spans="1:13" x14ac:dyDescent="0.25">
      <c r="A6" s="1">
        <v>18</v>
      </c>
      <c r="B6" s="2">
        <v>248.86999999999998</v>
      </c>
      <c r="C6" s="2">
        <v>3984.85</v>
      </c>
      <c r="D6" s="19">
        <v>66143.976999999984</v>
      </c>
      <c r="E6" s="1">
        <v>44</v>
      </c>
      <c r="F6" s="4">
        <f t="shared" si="0"/>
        <v>6.2454044694279576</v>
      </c>
      <c r="G6" s="2">
        <v>3943.0499999999997</v>
      </c>
      <c r="H6" s="2">
        <v>-41.79999999999999</v>
      </c>
      <c r="I6" s="49"/>
      <c r="J6" s="2">
        <v>3735.98</v>
      </c>
      <c r="K6" s="4">
        <f t="shared" si="1"/>
        <v>-1.0489729851813743</v>
      </c>
      <c r="L6" s="4">
        <f t="shared" si="2"/>
        <v>16.598862441497168</v>
      </c>
      <c r="M6" s="55">
        <f t="shared" si="3"/>
        <v>1.1041820896646046E-2</v>
      </c>
    </row>
    <row r="7" spans="1:13" x14ac:dyDescent="0.25">
      <c r="A7" s="1">
        <v>19</v>
      </c>
      <c r="B7" s="2">
        <v>282.32000000000005</v>
      </c>
      <c r="C7" s="2">
        <v>6056.4599999999991</v>
      </c>
      <c r="D7" s="1">
        <v>257200</v>
      </c>
      <c r="E7" s="1">
        <v>19148</v>
      </c>
      <c r="F7" s="4">
        <f t="shared" si="0"/>
        <v>4.6614689108819354</v>
      </c>
      <c r="G7" s="2">
        <v>6173.16</v>
      </c>
      <c r="H7" s="2">
        <v>116.7</v>
      </c>
      <c r="I7" s="49"/>
      <c r="J7" s="2">
        <v>5774.1399999999994</v>
      </c>
      <c r="K7" s="4">
        <f t="shared" si="1"/>
        <v>1.92686817051545</v>
      </c>
      <c r="L7" s="4">
        <f t="shared" si="2"/>
        <v>42.46705171007487</v>
      </c>
      <c r="M7" s="55">
        <f t="shared" si="3"/>
        <v>3.1615828388200371</v>
      </c>
    </row>
    <row r="8" spans="1:13" x14ac:dyDescent="0.25">
      <c r="A8" s="1">
        <v>23</v>
      </c>
      <c r="B8" s="2">
        <v>4840.7599999999993</v>
      </c>
      <c r="C8" s="2">
        <v>34764.559999999998</v>
      </c>
      <c r="D8" s="1">
        <v>821928</v>
      </c>
      <c r="E8" s="1">
        <v>15122</v>
      </c>
      <c r="F8" s="4">
        <f t="shared" si="0"/>
        <v>13.924410376544389</v>
      </c>
      <c r="G8" s="2">
        <v>34846.32</v>
      </c>
      <c r="H8" s="2">
        <v>116.11999999999999</v>
      </c>
      <c r="I8" s="49"/>
      <c r="J8" s="2">
        <v>29889.439999999999</v>
      </c>
      <c r="K8" s="4">
        <f t="shared" si="1"/>
        <v>0.33401832210734145</v>
      </c>
      <c r="L8" s="4">
        <f t="shared" si="2"/>
        <v>23.642698196093956</v>
      </c>
      <c r="M8" s="55">
        <f t="shared" si="3"/>
        <v>0.43498321278911628</v>
      </c>
    </row>
    <row r="9" spans="1:13" x14ac:dyDescent="0.25">
      <c r="A9" s="1">
        <v>24</v>
      </c>
      <c r="B9" s="2">
        <v>182.7</v>
      </c>
      <c r="C9" s="2">
        <v>1469.8200000000002</v>
      </c>
      <c r="D9" s="1">
        <v>46915</v>
      </c>
      <c r="E9" s="1">
        <v>745</v>
      </c>
      <c r="F9" s="4">
        <f t="shared" si="0"/>
        <v>12.430093480834387</v>
      </c>
      <c r="G9" s="2">
        <v>1391.0100000000002</v>
      </c>
      <c r="H9" s="2">
        <v>-78.809999999999988</v>
      </c>
      <c r="I9" s="49"/>
      <c r="J9" s="2">
        <v>1287.1199999999999</v>
      </c>
      <c r="K9" s="4">
        <f t="shared" si="1"/>
        <v>-5.3618810466587732</v>
      </c>
      <c r="L9" s="4">
        <f t="shared" si="2"/>
        <v>31.918874419997003</v>
      </c>
      <c r="M9" s="55">
        <f t="shared" si="3"/>
        <v>0.5068647861642922</v>
      </c>
    </row>
    <row r="10" spans="1:13" x14ac:dyDescent="0.25">
      <c r="A10" s="1">
        <v>25</v>
      </c>
      <c r="B10" s="2">
        <v>117.49</v>
      </c>
      <c r="C10" s="2">
        <v>493.80000000000007</v>
      </c>
      <c r="D10" s="1">
        <v>17560</v>
      </c>
      <c r="E10" s="1">
        <v>973</v>
      </c>
      <c r="F10" s="4">
        <f t="shared" si="0"/>
        <v>23.793033616848923</v>
      </c>
      <c r="G10" s="2">
        <v>531.66</v>
      </c>
      <c r="H10" s="2">
        <v>37.86</v>
      </c>
      <c r="I10" s="49"/>
      <c r="J10" s="2">
        <v>376.31</v>
      </c>
      <c r="K10" s="4">
        <f t="shared" si="1"/>
        <v>7.6670716889428912</v>
      </c>
      <c r="L10" s="4">
        <f t="shared" si="2"/>
        <v>35.560955852571887</v>
      </c>
      <c r="M10" s="55">
        <f t="shared" si="3"/>
        <v>1.9704333738355606</v>
      </c>
    </row>
    <row r="11" spans="1:13" x14ac:dyDescent="0.25">
      <c r="A11" s="1">
        <v>30</v>
      </c>
      <c r="B11" s="2">
        <v>253.37</v>
      </c>
      <c r="C11" s="2">
        <v>2335.2399999999998</v>
      </c>
      <c r="D11" s="1">
        <v>75323</v>
      </c>
      <c r="E11" s="1">
        <v>1316</v>
      </c>
      <c r="F11" s="4">
        <f t="shared" si="0"/>
        <v>10.849848409585311</v>
      </c>
      <c r="G11" s="2">
        <v>2404.29</v>
      </c>
      <c r="H11" s="2">
        <v>69.05</v>
      </c>
      <c r="I11" s="49"/>
      <c r="J11" s="2">
        <v>2081.87</v>
      </c>
      <c r="K11" s="4">
        <f t="shared" si="1"/>
        <v>2.9568695294702048</v>
      </c>
      <c r="L11" s="4">
        <f t="shared" si="2"/>
        <v>32.254928829584969</v>
      </c>
      <c r="M11" s="55">
        <f t="shared" si="3"/>
        <v>0.5635395077165517</v>
      </c>
    </row>
    <row r="12" spans="1:13" x14ac:dyDescent="0.25">
      <c r="A12" s="1">
        <v>31</v>
      </c>
      <c r="B12" s="2">
        <v>344.95</v>
      </c>
      <c r="C12" s="2">
        <v>8782.41</v>
      </c>
      <c r="D12" s="1">
        <v>172798</v>
      </c>
      <c r="E12" s="1">
        <v>35879</v>
      </c>
      <c r="F12" s="4">
        <f t="shared" si="0"/>
        <v>3.9277373750485345</v>
      </c>
      <c r="G12" s="2">
        <v>8745.32</v>
      </c>
      <c r="H12" s="2">
        <v>-37.089999999999996</v>
      </c>
      <c r="I12" s="49"/>
      <c r="J12" s="2">
        <v>8437.4600000000009</v>
      </c>
      <c r="K12" s="4">
        <f t="shared" si="1"/>
        <v>-0.42232143568792618</v>
      </c>
      <c r="L12" s="4">
        <f t="shared" si="2"/>
        <v>19.67546493502353</v>
      </c>
      <c r="M12" s="55">
        <f t="shared" si="3"/>
        <v>4.0853250986915892</v>
      </c>
    </row>
    <row r="13" spans="1:13" x14ac:dyDescent="0.25">
      <c r="A13" s="1">
        <v>33</v>
      </c>
      <c r="B13" s="2">
        <v>1823.76</v>
      </c>
      <c r="C13" s="2">
        <v>14331.220000000001</v>
      </c>
      <c r="D13" s="1">
        <v>369833</v>
      </c>
      <c r="E13" s="1">
        <v>28030</v>
      </c>
      <c r="F13" s="4">
        <f t="shared" si="0"/>
        <v>12.725783289908325</v>
      </c>
      <c r="G13" s="2">
        <v>14314.95</v>
      </c>
      <c r="H13" s="2">
        <v>-16.27</v>
      </c>
      <c r="I13" s="49"/>
      <c r="J13" s="2">
        <v>12507.46</v>
      </c>
      <c r="K13" s="4">
        <f t="shared" si="1"/>
        <v>-0.11352836674058453</v>
      </c>
      <c r="L13" s="4">
        <f t="shared" si="2"/>
        <v>25.806107226042162</v>
      </c>
      <c r="M13" s="55">
        <f t="shared" si="3"/>
        <v>1.9558697724269112</v>
      </c>
    </row>
    <row r="14" spans="1:13" x14ac:dyDescent="0.25">
      <c r="A14" s="1">
        <v>35</v>
      </c>
      <c r="B14" s="2">
        <v>987.8</v>
      </c>
      <c r="C14" s="2">
        <v>3661.2600000000007</v>
      </c>
      <c r="D14" s="1">
        <v>117601</v>
      </c>
      <c r="E14" s="1">
        <v>28401</v>
      </c>
      <c r="F14" s="4">
        <f t="shared" si="0"/>
        <v>26.979782916263794</v>
      </c>
      <c r="G14" s="2">
        <v>3557.12</v>
      </c>
      <c r="H14" s="2">
        <v>-104.14000000000003</v>
      </c>
      <c r="I14" s="49"/>
      <c r="J14" s="2">
        <v>2673.4600000000005</v>
      </c>
      <c r="K14" s="4">
        <f t="shared" si="1"/>
        <v>-2.8443759798539308</v>
      </c>
      <c r="L14" s="4">
        <f t="shared" si="2"/>
        <v>32.120362935164394</v>
      </c>
      <c r="M14" s="55">
        <f t="shared" si="3"/>
        <v>7.757165565952703</v>
      </c>
    </row>
    <row r="15" spans="1:13" x14ac:dyDescent="0.25">
      <c r="A15" s="1">
        <v>37</v>
      </c>
      <c r="B15" s="2">
        <v>11251.41</v>
      </c>
      <c r="C15" s="2">
        <v>107078.18</v>
      </c>
      <c r="D15" s="1">
        <v>2444342</v>
      </c>
      <c r="E15" s="1">
        <v>224487</v>
      </c>
      <c r="F15" s="4">
        <f t="shared" si="0"/>
        <v>10.507658983370842</v>
      </c>
      <c r="G15" s="2">
        <v>108853.79</v>
      </c>
      <c r="H15" s="2">
        <v>1775.6100000000001</v>
      </c>
      <c r="I15" s="49"/>
      <c r="J15" s="2">
        <v>95826.77</v>
      </c>
      <c r="K15" s="4">
        <f t="shared" si="1"/>
        <v>1.6582370002926834</v>
      </c>
      <c r="L15" s="4">
        <f t="shared" si="2"/>
        <v>22.827638646827953</v>
      </c>
      <c r="M15" s="55">
        <f t="shared" si="3"/>
        <v>2.0964775456586957</v>
      </c>
    </row>
    <row r="16" spans="1:13" x14ac:dyDescent="0.25">
      <c r="A16" s="1">
        <v>39</v>
      </c>
      <c r="B16" s="2">
        <v>93.88</v>
      </c>
      <c r="C16" s="2">
        <v>645.96</v>
      </c>
      <c r="D16" s="1">
        <v>21319</v>
      </c>
      <c r="E16" s="1">
        <v>0</v>
      </c>
      <c r="F16" s="4">
        <f t="shared" si="0"/>
        <v>14.53340764134002</v>
      </c>
      <c r="G16" s="2">
        <v>607.65</v>
      </c>
      <c r="H16" s="2">
        <v>-38.309999999999995</v>
      </c>
      <c r="I16" s="49"/>
      <c r="J16" s="2">
        <v>552.07999999999993</v>
      </c>
      <c r="K16" s="4">
        <f t="shared" si="1"/>
        <v>-5.9307077837636992</v>
      </c>
      <c r="L16" s="4">
        <f t="shared" si="2"/>
        <v>33.00359155365657</v>
      </c>
      <c r="M16" s="55">
        <f t="shared" si="3"/>
        <v>0</v>
      </c>
    </row>
    <row r="17" spans="1:15" x14ac:dyDescent="0.25">
      <c r="A17" s="1">
        <v>41</v>
      </c>
      <c r="B17" s="2">
        <v>64.089999999999989</v>
      </c>
      <c r="C17" s="2">
        <v>984.9</v>
      </c>
      <c r="D17" s="1">
        <v>47514</v>
      </c>
      <c r="E17" s="1">
        <v>636</v>
      </c>
      <c r="F17" s="4">
        <f t="shared" si="0"/>
        <v>6.5072596202660158</v>
      </c>
      <c r="G17" s="2">
        <v>974.57999999999993</v>
      </c>
      <c r="H17" s="2">
        <v>-10.319999999999999</v>
      </c>
      <c r="I17" s="49"/>
      <c r="J17" s="2">
        <v>920.81</v>
      </c>
      <c r="K17" s="4">
        <f t="shared" si="1"/>
        <v>-1.0478221139201946</v>
      </c>
      <c r="L17" s="4">
        <f t="shared" si="2"/>
        <v>48.242461163569907</v>
      </c>
      <c r="M17" s="55">
        <f t="shared" si="3"/>
        <v>0.64575083764849228</v>
      </c>
    </row>
    <row r="18" spans="1:15" x14ac:dyDescent="0.25">
      <c r="A18" s="1">
        <v>43</v>
      </c>
      <c r="B18" s="2">
        <v>5.9399999999999986</v>
      </c>
      <c r="C18" s="2">
        <v>259.64999999999998</v>
      </c>
      <c r="D18" s="1">
        <v>10553</v>
      </c>
      <c r="E18" s="1">
        <v>0</v>
      </c>
      <c r="F18" s="4">
        <f t="shared" si="0"/>
        <v>2.287694974003466</v>
      </c>
      <c r="G18" s="2">
        <v>252.63000000000002</v>
      </c>
      <c r="H18" s="2">
        <v>-7.0200000000000005</v>
      </c>
      <c r="I18" s="49"/>
      <c r="J18" s="2">
        <v>253.71000000000004</v>
      </c>
      <c r="K18" s="4">
        <f t="shared" si="1"/>
        <v>-2.7036395147313694</v>
      </c>
      <c r="L18" s="4">
        <f t="shared" si="2"/>
        <v>40.643173502792223</v>
      </c>
      <c r="M18" s="55">
        <f t="shared" si="3"/>
        <v>0</v>
      </c>
    </row>
    <row r="19" spans="1:15" x14ac:dyDescent="0.25">
      <c r="A19" s="1">
        <v>44</v>
      </c>
      <c r="B19" s="2">
        <v>104.64</v>
      </c>
      <c r="C19" s="2">
        <v>2504.81</v>
      </c>
      <c r="D19" s="1">
        <v>60574</v>
      </c>
      <c r="E19" s="1">
        <v>255</v>
      </c>
      <c r="F19" s="4">
        <f t="shared" si="0"/>
        <v>4.1775623700001194</v>
      </c>
      <c r="G19" s="2">
        <v>2516.69</v>
      </c>
      <c r="H19" s="2">
        <v>258.88</v>
      </c>
      <c r="I19" s="49"/>
      <c r="J19" s="2">
        <v>2153.17</v>
      </c>
      <c r="K19" s="4">
        <f t="shared" si="1"/>
        <v>10.33531485422048</v>
      </c>
      <c r="L19" s="4">
        <f t="shared" si="2"/>
        <v>24.183071769914683</v>
      </c>
      <c r="M19" s="55">
        <f t="shared" si="3"/>
        <v>0.10180412885608091</v>
      </c>
    </row>
    <row r="20" spans="1:15" x14ac:dyDescent="0.25">
      <c r="A20" s="1">
        <v>45</v>
      </c>
      <c r="B20" s="2">
        <v>23.409999999999997</v>
      </c>
      <c r="C20" s="2">
        <v>559.59000000000015</v>
      </c>
      <c r="D20" s="1">
        <v>16165</v>
      </c>
      <c r="E20" s="1">
        <v>8</v>
      </c>
      <c r="F20" s="4">
        <f t="shared" si="0"/>
        <v>4.183420003931448</v>
      </c>
      <c r="G20" s="2">
        <v>580.18999999999994</v>
      </c>
      <c r="H20" s="2">
        <v>20.6</v>
      </c>
      <c r="I20" s="49"/>
      <c r="J20" s="2">
        <v>536.17999999999995</v>
      </c>
      <c r="K20" s="4">
        <f t="shared" si="1"/>
        <v>3.6812666416483486</v>
      </c>
      <c r="L20" s="4">
        <f t="shared" si="2"/>
        <v>28.887221001090076</v>
      </c>
      <c r="M20" s="55">
        <f t="shared" si="3"/>
        <v>1.4296181132614947E-2</v>
      </c>
    </row>
    <row r="21" spans="1:15" ht="15.75" thickBot="1" x14ac:dyDescent="0.3">
      <c r="A21" s="1">
        <v>46</v>
      </c>
      <c r="B21" s="2">
        <v>335.99</v>
      </c>
      <c r="C21" s="6">
        <v>2885.5599999999995</v>
      </c>
      <c r="D21" s="10">
        <v>86554</v>
      </c>
      <c r="E21" s="10">
        <v>3705</v>
      </c>
      <c r="F21" s="7">
        <f t="shared" si="0"/>
        <v>11.643840363742221</v>
      </c>
      <c r="G21" s="2">
        <v>2983.23</v>
      </c>
      <c r="H21" s="2">
        <v>97.67</v>
      </c>
      <c r="I21" s="50"/>
      <c r="J21" s="2">
        <v>2549.5700000000002</v>
      </c>
      <c r="K21" s="4">
        <f t="shared" si="1"/>
        <v>3.3847849290952197</v>
      </c>
      <c r="L21" s="4">
        <f t="shared" si="2"/>
        <v>29.995564119269748</v>
      </c>
      <c r="M21" s="55">
        <f t="shared" si="3"/>
        <v>1.2839795395001319</v>
      </c>
    </row>
    <row r="22" spans="1:15" ht="15.75" thickBot="1" x14ac:dyDescent="0.3">
      <c r="A22" s="30" t="s">
        <v>8</v>
      </c>
      <c r="B22" s="30"/>
      <c r="C22" s="34">
        <f>SUM(C2:C21)</f>
        <v>195081.21999999997</v>
      </c>
      <c r="D22" s="34">
        <f>SUM(D2:D21)</f>
        <v>4761807.977</v>
      </c>
      <c r="E22" s="34">
        <f>SUM(E2:E21)</f>
        <v>364964</v>
      </c>
      <c r="F22" s="35"/>
      <c r="G22" s="30">
        <f>SUM(G2:G21)</f>
        <v>197313.34</v>
      </c>
      <c r="H22" s="30">
        <f>SUM(H2:H21)</f>
        <v>2513.48</v>
      </c>
      <c r="I22" s="30"/>
      <c r="J22" s="30"/>
      <c r="K22" s="36">
        <f>H22*100/C22</f>
        <v>1.2884274560103737</v>
      </c>
      <c r="L22" s="36">
        <f t="shared" si="2"/>
        <v>24.409361275267813</v>
      </c>
      <c r="M22" s="56">
        <f t="shared" si="3"/>
        <v>1.8708310313007066</v>
      </c>
      <c r="N22">
        <v>26565.460000000006</v>
      </c>
      <c r="O22">
        <f>8193.08333333333/7000*N22</f>
        <v>31093.289652619045</v>
      </c>
    </row>
    <row r="25" spans="1:15" x14ac:dyDescent="0.25">
      <c r="A25" s="51" t="s">
        <v>15</v>
      </c>
      <c r="B25" s="52">
        <f>E22/C22</f>
        <v>1.8708310313007066</v>
      </c>
    </row>
    <row r="26" spans="1:15" x14ac:dyDescent="0.25">
      <c r="A26" s="51"/>
      <c r="B26" s="52"/>
    </row>
    <row r="27" spans="1:15" x14ac:dyDescent="0.25">
      <c r="A27" s="51"/>
      <c r="B27" s="52"/>
    </row>
    <row r="29" spans="1:15" ht="105" x14ac:dyDescent="0.25">
      <c r="A29" s="42" t="s">
        <v>17</v>
      </c>
      <c r="B29">
        <f>O22/C22</f>
        <v>0.15938638097823588</v>
      </c>
    </row>
    <row r="32" spans="1:15" x14ac:dyDescent="0.25">
      <c r="B32">
        <f>O22/G22</f>
        <v>0.15758331217047486</v>
      </c>
    </row>
  </sheetData>
  <mergeCells count="3">
    <mergeCell ref="I2:I21"/>
    <mergeCell ref="A25:A27"/>
    <mergeCell ref="B25:B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opLeftCell="C1" workbookViewId="0">
      <selection activeCell="M10" sqref="M10"/>
    </sheetView>
  </sheetViews>
  <sheetFormatPr defaultRowHeight="15" x14ac:dyDescent="0.25"/>
  <cols>
    <col min="1" max="1" width="13.5703125" customWidth="1"/>
    <col min="2" max="2" width="17.28515625" customWidth="1"/>
    <col min="3" max="3" width="11.28515625" customWidth="1"/>
    <col min="4" max="4" width="12.85546875" customWidth="1"/>
    <col min="5" max="5" width="14.85546875" customWidth="1"/>
    <col min="6" max="6" width="18.7109375" customWidth="1"/>
    <col min="7" max="7" width="11" customWidth="1"/>
    <col min="10" max="10" width="19.42578125" customWidth="1"/>
    <col min="11" max="11" width="16.7109375" bestFit="1" customWidth="1"/>
    <col min="12" max="13" width="20.28515625" customWidth="1"/>
  </cols>
  <sheetData>
    <row r="1" spans="1:13" ht="107.25" customHeight="1" thickBot="1" x14ac:dyDescent="0.3">
      <c r="A1" s="15" t="s">
        <v>0</v>
      </c>
      <c r="B1" s="14" t="s">
        <v>1</v>
      </c>
      <c r="C1" s="14" t="s">
        <v>2</v>
      </c>
      <c r="D1" s="14" t="s">
        <v>9</v>
      </c>
      <c r="E1" s="14" t="s">
        <v>10</v>
      </c>
      <c r="F1" s="14" t="s">
        <v>3</v>
      </c>
      <c r="G1" s="16" t="s">
        <v>4</v>
      </c>
      <c r="H1" s="16" t="s">
        <v>5</v>
      </c>
      <c r="I1" s="16" t="s">
        <v>6</v>
      </c>
      <c r="J1" s="17" t="s">
        <v>7</v>
      </c>
      <c r="K1" s="28" t="s">
        <v>13</v>
      </c>
      <c r="L1" s="43" t="s">
        <v>14</v>
      </c>
      <c r="M1" s="43" t="s">
        <v>20</v>
      </c>
    </row>
    <row r="2" spans="1:13" x14ac:dyDescent="0.25">
      <c r="A2" s="1">
        <v>2</v>
      </c>
      <c r="B2" s="3">
        <v>121.11948031729757</v>
      </c>
      <c r="C2" s="4">
        <v>730.81000000000006</v>
      </c>
      <c r="D2" s="19">
        <v>18761</v>
      </c>
      <c r="E2" s="20">
        <v>7.0899999999999963</v>
      </c>
      <c r="F2" s="4">
        <f>B2*100/C2</f>
        <v>16.573320058195367</v>
      </c>
      <c r="G2" s="2">
        <v>775.69</v>
      </c>
      <c r="H2" s="2">
        <v>44.879999999999995</v>
      </c>
      <c r="I2" s="48" t="s">
        <v>11</v>
      </c>
      <c r="J2" s="2">
        <v>360.209</v>
      </c>
      <c r="K2" s="4">
        <f>H2*100/C2</f>
        <v>6.1411310737400964</v>
      </c>
      <c r="L2" s="4">
        <f>D2/C2</f>
        <v>25.671515168101145</v>
      </c>
      <c r="M2" s="55">
        <f>E2/C2</f>
        <v>9.7015640180074109E-3</v>
      </c>
    </row>
    <row r="3" spans="1:13" x14ac:dyDescent="0.25">
      <c r="A3" s="1">
        <v>3</v>
      </c>
      <c r="B3" s="3">
        <v>648.03614000541131</v>
      </c>
      <c r="C3" s="4">
        <v>1478.4399999999998</v>
      </c>
      <c r="D3" s="19">
        <v>23777</v>
      </c>
      <c r="E3" s="20">
        <v>1203.6099999999999</v>
      </c>
      <c r="F3" s="4">
        <f t="shared" ref="F3:F21" si="0">B3*100/C3</f>
        <v>43.832427423866463</v>
      </c>
      <c r="G3" s="2">
        <v>1565.8899999999999</v>
      </c>
      <c r="H3" s="2">
        <v>87.449999999999989</v>
      </c>
      <c r="I3" s="49"/>
      <c r="J3" s="2">
        <v>815.39900000000011</v>
      </c>
      <c r="K3" s="4">
        <f t="shared" ref="K3:K21" si="1">H3*100/C3</f>
        <v>5.9150185330483476</v>
      </c>
      <c r="L3" s="4">
        <f t="shared" ref="L3:L22" si="2">D3/C3</f>
        <v>16.08249235680853</v>
      </c>
      <c r="M3" s="55">
        <f t="shared" ref="M3:M22" si="3">E3/C3</f>
        <v>0.81410811395795568</v>
      </c>
    </row>
    <row r="4" spans="1:13" x14ac:dyDescent="0.25">
      <c r="A4" s="1">
        <v>10</v>
      </c>
      <c r="B4" s="3">
        <v>66.928461413454116</v>
      </c>
      <c r="C4" s="4">
        <v>695.72</v>
      </c>
      <c r="D4" s="19">
        <v>17794</v>
      </c>
      <c r="E4" s="20">
        <v>1036.79</v>
      </c>
      <c r="F4" s="4">
        <f t="shared" si="0"/>
        <v>9.6200283754174247</v>
      </c>
      <c r="G4" s="2">
        <v>826.48</v>
      </c>
      <c r="H4" s="2">
        <v>130.76000000000002</v>
      </c>
      <c r="I4" s="49"/>
      <c r="J4" s="2">
        <v>357.84999999999997</v>
      </c>
      <c r="K4" s="4">
        <f t="shared" si="1"/>
        <v>18.794917495544187</v>
      </c>
      <c r="L4" s="4">
        <f t="shared" si="2"/>
        <v>25.576381302822973</v>
      </c>
      <c r="M4" s="55">
        <f t="shared" si="3"/>
        <v>1.4902403265681594</v>
      </c>
    </row>
    <row r="5" spans="1:13" x14ac:dyDescent="0.25">
      <c r="A5" s="1">
        <v>17</v>
      </c>
      <c r="B5" s="3">
        <v>428.59548370347193</v>
      </c>
      <c r="C5" s="4">
        <v>1867.3400000000001</v>
      </c>
      <c r="D5" s="19">
        <v>45919</v>
      </c>
      <c r="E5" s="20">
        <v>3529.91</v>
      </c>
      <c r="F5" s="4">
        <f t="shared" si="0"/>
        <v>22.95219315729711</v>
      </c>
      <c r="G5" s="2">
        <v>2008.68</v>
      </c>
      <c r="H5" s="2">
        <v>141.34</v>
      </c>
      <c r="I5" s="49"/>
      <c r="J5" s="2">
        <v>539.19799999999998</v>
      </c>
      <c r="K5" s="4">
        <f t="shared" si="1"/>
        <v>7.5690554478563081</v>
      </c>
      <c r="L5" s="4">
        <f t="shared" si="2"/>
        <v>24.590594107125643</v>
      </c>
      <c r="M5" s="55">
        <f t="shared" si="3"/>
        <v>1.8903413411590817</v>
      </c>
    </row>
    <row r="6" spans="1:13" x14ac:dyDescent="0.25">
      <c r="A6" s="1">
        <v>18</v>
      </c>
      <c r="B6" s="3">
        <v>257.19164233916365</v>
      </c>
      <c r="C6" s="4">
        <v>4490.3100000000004</v>
      </c>
      <c r="D6" s="19">
        <v>66668</v>
      </c>
      <c r="E6" s="20">
        <v>72.009999999999991</v>
      </c>
      <c r="F6" s="4">
        <f t="shared" si="0"/>
        <v>5.727703484596022</v>
      </c>
      <c r="G6" s="2">
        <v>4467.76</v>
      </c>
      <c r="H6" s="2">
        <v>-22.550000000000004</v>
      </c>
      <c r="I6" s="49"/>
      <c r="J6" s="2">
        <v>2255.8540000000003</v>
      </c>
      <c r="K6" s="4">
        <f t="shared" si="1"/>
        <v>-0.5021924989588693</v>
      </c>
      <c r="L6" s="4">
        <f t="shared" si="2"/>
        <v>14.847081827312589</v>
      </c>
      <c r="M6" s="55">
        <f t="shared" si="3"/>
        <v>1.6036754700677679E-2</v>
      </c>
    </row>
    <row r="7" spans="1:13" x14ac:dyDescent="0.25">
      <c r="A7" s="1">
        <v>19</v>
      </c>
      <c r="B7" s="3">
        <v>282.26126591374123</v>
      </c>
      <c r="C7" s="4">
        <v>7282.4</v>
      </c>
      <c r="D7" s="19">
        <v>218570</v>
      </c>
      <c r="E7" s="20">
        <v>19418.79</v>
      </c>
      <c r="F7" s="4">
        <f t="shared" si="0"/>
        <v>3.8759374095592283</v>
      </c>
      <c r="G7" s="2">
        <v>7379.24</v>
      </c>
      <c r="H7" s="2">
        <v>96.839999999999975</v>
      </c>
      <c r="I7" s="49"/>
      <c r="J7" s="2">
        <v>3516.5570000000002</v>
      </c>
      <c r="K7" s="4">
        <f t="shared" si="1"/>
        <v>1.329781390750302</v>
      </c>
      <c r="L7" s="4">
        <f t="shared" si="2"/>
        <v>30.013457102054268</v>
      </c>
      <c r="M7" s="55">
        <f t="shared" si="3"/>
        <v>2.6665371306162804</v>
      </c>
    </row>
    <row r="8" spans="1:13" x14ac:dyDescent="0.25">
      <c r="A8" s="1">
        <v>23</v>
      </c>
      <c r="B8" s="3">
        <v>5256.5225716283358</v>
      </c>
      <c r="C8" s="4">
        <v>43215.700000000004</v>
      </c>
      <c r="D8" s="19">
        <v>886976</v>
      </c>
      <c r="E8" s="20">
        <v>18093.36</v>
      </c>
      <c r="F8" s="4">
        <f t="shared" si="0"/>
        <v>12.163455808024249</v>
      </c>
      <c r="G8" s="2">
        <v>43102.97</v>
      </c>
      <c r="H8" s="2">
        <v>-88.41</v>
      </c>
      <c r="I8" s="49"/>
      <c r="J8" s="2">
        <v>18596.203000000001</v>
      </c>
      <c r="K8" s="4">
        <f t="shared" si="1"/>
        <v>-0.20457842867291284</v>
      </c>
      <c r="L8" s="4">
        <f t="shared" si="2"/>
        <v>20.524392755410648</v>
      </c>
      <c r="M8" s="55">
        <f t="shared" si="3"/>
        <v>0.41867562020284294</v>
      </c>
    </row>
    <row r="9" spans="1:13" x14ac:dyDescent="0.25">
      <c r="A9" s="1">
        <v>24</v>
      </c>
      <c r="B9" s="3">
        <v>179.45252805703649</v>
      </c>
      <c r="C9" s="4">
        <v>1619.5900000000001</v>
      </c>
      <c r="D9" s="19">
        <v>35842</v>
      </c>
      <c r="E9" s="20">
        <v>980.59</v>
      </c>
      <c r="F9" s="4">
        <f t="shared" si="0"/>
        <v>11.080120774827979</v>
      </c>
      <c r="G9" s="2">
        <v>1742.7700000000002</v>
      </c>
      <c r="H9" s="2">
        <v>123.17999999999999</v>
      </c>
      <c r="I9" s="49"/>
      <c r="J9" s="2">
        <v>890.95799999999986</v>
      </c>
      <c r="K9" s="4">
        <f t="shared" si="1"/>
        <v>7.6056285850122558</v>
      </c>
      <c r="L9" s="4">
        <f t="shared" si="2"/>
        <v>22.130292234454398</v>
      </c>
      <c r="M9" s="55">
        <f t="shared" si="3"/>
        <v>0.60545570175167784</v>
      </c>
    </row>
    <row r="10" spans="1:13" x14ac:dyDescent="0.25">
      <c r="A10" s="1">
        <v>25</v>
      </c>
      <c r="B10" s="3">
        <v>134.87447098725437</v>
      </c>
      <c r="C10" s="4">
        <v>576.86999999999989</v>
      </c>
      <c r="D10" s="19">
        <v>16680</v>
      </c>
      <c r="E10" s="20">
        <v>1068.22</v>
      </c>
      <c r="F10" s="4">
        <f t="shared" si="0"/>
        <v>23.380392633913083</v>
      </c>
      <c r="G10" s="2">
        <v>633.38999999999987</v>
      </c>
      <c r="H10" s="2">
        <v>56.52</v>
      </c>
      <c r="I10" s="49"/>
      <c r="J10" s="2">
        <v>261.36799999999999</v>
      </c>
      <c r="K10" s="4">
        <f t="shared" si="1"/>
        <v>9.7977013885277469</v>
      </c>
      <c r="L10" s="4">
        <f t="shared" si="2"/>
        <v>28.914660148733688</v>
      </c>
      <c r="M10" s="55">
        <f t="shared" si="3"/>
        <v>1.8517516944892267</v>
      </c>
    </row>
    <row r="11" spans="1:13" x14ac:dyDescent="0.25">
      <c r="A11" s="1">
        <v>30</v>
      </c>
      <c r="B11" s="3">
        <v>244.99402042397691</v>
      </c>
      <c r="C11" s="4">
        <v>2792.81</v>
      </c>
      <c r="D11" s="19">
        <v>79495</v>
      </c>
      <c r="E11" s="20">
        <v>1488.95</v>
      </c>
      <c r="F11" s="4">
        <f t="shared" si="0"/>
        <v>8.7723124889977093</v>
      </c>
      <c r="G11" s="2">
        <v>2922.94</v>
      </c>
      <c r="H11" s="2">
        <v>130.13</v>
      </c>
      <c r="I11" s="49"/>
      <c r="J11" s="2">
        <v>1686.5419999999999</v>
      </c>
      <c r="K11" s="4">
        <f t="shared" si="1"/>
        <v>4.6594648400714691</v>
      </c>
      <c r="L11" s="4">
        <f t="shared" si="2"/>
        <v>28.464163333703333</v>
      </c>
      <c r="M11" s="55">
        <f t="shared" si="3"/>
        <v>0.5331368764792449</v>
      </c>
    </row>
    <row r="12" spans="1:13" x14ac:dyDescent="0.25">
      <c r="A12" s="1">
        <v>31</v>
      </c>
      <c r="B12" s="3">
        <v>360.0668007651625</v>
      </c>
      <c r="C12" s="4">
        <v>9975.5700000000015</v>
      </c>
      <c r="D12" s="19">
        <v>180224</v>
      </c>
      <c r="E12" s="20">
        <v>33649.96</v>
      </c>
      <c r="F12" s="4">
        <f t="shared" si="0"/>
        <v>3.609485981905419</v>
      </c>
      <c r="G12" s="2">
        <v>10005.560000000001</v>
      </c>
      <c r="H12" s="2">
        <v>29.989999999999995</v>
      </c>
      <c r="I12" s="49"/>
      <c r="J12" s="2">
        <v>4682.4989999999998</v>
      </c>
      <c r="K12" s="4">
        <f t="shared" si="1"/>
        <v>0.30063444996125527</v>
      </c>
      <c r="L12" s="4">
        <f t="shared" si="2"/>
        <v>18.066536548788687</v>
      </c>
      <c r="M12" s="55">
        <f t="shared" si="3"/>
        <v>3.3732368175452625</v>
      </c>
    </row>
    <row r="13" spans="1:13" x14ac:dyDescent="0.25">
      <c r="A13" s="1">
        <v>33</v>
      </c>
      <c r="B13" s="3">
        <v>1848.8318231782814</v>
      </c>
      <c r="C13" s="4">
        <v>16951.04</v>
      </c>
      <c r="D13" s="19">
        <v>381220</v>
      </c>
      <c r="E13" s="20">
        <v>26642.560000000001</v>
      </c>
      <c r="F13" s="4">
        <f t="shared" si="0"/>
        <v>10.906893165128992</v>
      </c>
      <c r="G13" s="2">
        <v>17015.55</v>
      </c>
      <c r="H13" s="2">
        <v>64.510000000000005</v>
      </c>
      <c r="I13" s="49"/>
      <c r="J13" s="2">
        <v>6964.5920000000006</v>
      </c>
      <c r="K13" s="4">
        <f t="shared" si="1"/>
        <v>0.38056662010118558</v>
      </c>
      <c r="L13" s="4">
        <f t="shared" si="2"/>
        <v>22.489475572000302</v>
      </c>
      <c r="M13" s="55">
        <f t="shared" si="3"/>
        <v>1.5717360114777619</v>
      </c>
    </row>
    <row r="14" spans="1:13" x14ac:dyDescent="0.25">
      <c r="A14" s="1">
        <v>35</v>
      </c>
      <c r="B14" s="3">
        <v>1026.4368202920643</v>
      </c>
      <c r="C14" s="4">
        <v>3718.6200000000003</v>
      </c>
      <c r="D14" s="19">
        <v>117231</v>
      </c>
      <c r="E14" s="20">
        <v>29097.03</v>
      </c>
      <c r="F14" s="4">
        <f t="shared" si="0"/>
        <v>27.602627326590625</v>
      </c>
      <c r="G14" s="2">
        <v>3565.4700000000003</v>
      </c>
      <c r="H14" s="2">
        <v>-153.14999999999998</v>
      </c>
      <c r="I14" s="49"/>
      <c r="J14" s="2">
        <v>1078.0809999999999</v>
      </c>
      <c r="K14" s="4">
        <f t="shared" si="1"/>
        <v>-4.1184633009019462</v>
      </c>
      <c r="L14" s="4">
        <f t="shared" si="2"/>
        <v>31.525404585572065</v>
      </c>
      <c r="M14" s="55">
        <f t="shared" si="3"/>
        <v>7.8246849637768836</v>
      </c>
    </row>
    <row r="15" spans="1:13" x14ac:dyDescent="0.25">
      <c r="A15" s="1">
        <v>37</v>
      </c>
      <c r="B15" s="3">
        <v>11047.592122268961</v>
      </c>
      <c r="C15" s="4">
        <v>126059.19000000002</v>
      </c>
      <c r="D15" s="19">
        <v>2711510</v>
      </c>
      <c r="E15" s="20">
        <v>202524.4</v>
      </c>
      <c r="F15" s="4">
        <f t="shared" si="0"/>
        <v>8.7638133501166866</v>
      </c>
      <c r="G15" s="2">
        <v>127209.94000000002</v>
      </c>
      <c r="H15" s="2">
        <v>1150.75</v>
      </c>
      <c r="I15" s="49"/>
      <c r="J15" s="2">
        <v>56685.741999999991</v>
      </c>
      <c r="K15" s="4">
        <f t="shared" si="1"/>
        <v>0.91286482167622995</v>
      </c>
      <c r="L15" s="4">
        <f t="shared" si="2"/>
        <v>21.50981614271835</v>
      </c>
      <c r="M15" s="55">
        <f t="shared" si="3"/>
        <v>1.6065817970113878</v>
      </c>
    </row>
    <row r="16" spans="1:13" x14ac:dyDescent="0.25">
      <c r="A16" s="1">
        <v>39</v>
      </c>
      <c r="B16" s="3">
        <v>103.50103326949086</v>
      </c>
      <c r="C16" s="4">
        <v>755.16</v>
      </c>
      <c r="D16" s="19">
        <v>22776</v>
      </c>
      <c r="E16" s="20">
        <v>2.0299999999999998</v>
      </c>
      <c r="F16" s="4">
        <f t="shared" si="0"/>
        <v>13.705841579200548</v>
      </c>
      <c r="G16" s="2">
        <v>725.06</v>
      </c>
      <c r="H16" s="2">
        <v>-30.1</v>
      </c>
      <c r="I16" s="49"/>
      <c r="J16" s="2">
        <v>385.41899999999998</v>
      </c>
      <c r="K16" s="4">
        <f t="shared" si="1"/>
        <v>-3.9859102706711163</v>
      </c>
      <c r="L16" s="4">
        <f t="shared" si="2"/>
        <v>30.160495788971875</v>
      </c>
      <c r="M16" s="55">
        <f t="shared" si="3"/>
        <v>2.6881720430107525E-3</v>
      </c>
    </row>
    <row r="17" spans="1:15" x14ac:dyDescent="0.25">
      <c r="A17" s="1">
        <v>41</v>
      </c>
      <c r="B17" s="3">
        <v>70.81403446522765</v>
      </c>
      <c r="C17" s="4">
        <v>1217.3399999999999</v>
      </c>
      <c r="D17" s="19">
        <v>51767</v>
      </c>
      <c r="E17" s="20">
        <v>1101.1300000000001</v>
      </c>
      <c r="F17" s="4">
        <f t="shared" si="0"/>
        <v>5.817112266517789</v>
      </c>
      <c r="G17" s="2">
        <v>1224.22</v>
      </c>
      <c r="H17" s="2">
        <v>6.8800000000000008</v>
      </c>
      <c r="I17" s="49"/>
      <c r="J17" s="2">
        <v>630.02299999999991</v>
      </c>
      <c r="K17" s="4">
        <f t="shared" si="1"/>
        <v>0.56516667488129868</v>
      </c>
      <c r="L17" s="4">
        <f t="shared" si="2"/>
        <v>42.524684968866545</v>
      </c>
      <c r="M17" s="55">
        <f t="shared" si="3"/>
        <v>0.90453776266285524</v>
      </c>
    </row>
    <row r="18" spans="1:15" x14ac:dyDescent="0.25">
      <c r="A18" s="1">
        <v>43</v>
      </c>
      <c r="B18" s="3">
        <v>6.607326835443037</v>
      </c>
      <c r="C18" s="4">
        <v>319.66000000000003</v>
      </c>
      <c r="D18" s="19">
        <v>13899</v>
      </c>
      <c r="E18" s="20">
        <v>0</v>
      </c>
      <c r="F18" s="4">
        <f t="shared" si="0"/>
        <v>2.0669858084974773</v>
      </c>
      <c r="G18" s="2">
        <v>325.68</v>
      </c>
      <c r="H18" s="2">
        <v>6.0200000000000014</v>
      </c>
      <c r="I18" s="49"/>
      <c r="J18" s="2">
        <v>181.53</v>
      </c>
      <c r="K18" s="4">
        <f t="shared" si="1"/>
        <v>1.8832509541387727</v>
      </c>
      <c r="L18" s="4">
        <f t="shared" si="2"/>
        <v>43.480573108928233</v>
      </c>
      <c r="M18" s="55">
        <f t="shared" si="3"/>
        <v>0</v>
      </c>
    </row>
    <row r="19" spans="1:15" x14ac:dyDescent="0.25">
      <c r="A19" s="1">
        <v>44</v>
      </c>
      <c r="B19" s="3">
        <v>119.87835493938928</v>
      </c>
      <c r="C19" s="4">
        <v>3087.5799999999995</v>
      </c>
      <c r="D19" s="19">
        <v>66634</v>
      </c>
      <c r="E19" s="20">
        <v>359.27</v>
      </c>
      <c r="F19" s="4">
        <f t="shared" si="0"/>
        <v>3.8825991533624813</v>
      </c>
      <c r="G19" s="2">
        <v>3098.8399999999997</v>
      </c>
      <c r="H19" s="2">
        <v>288.79999999999995</v>
      </c>
      <c r="I19" s="49"/>
      <c r="J19" s="2">
        <v>1451.3520000000001</v>
      </c>
      <c r="K19" s="4">
        <f t="shared" si="1"/>
        <v>9.3536037932620371</v>
      </c>
      <c r="L19" s="4">
        <f t="shared" si="2"/>
        <v>21.581303156517407</v>
      </c>
      <c r="M19" s="55">
        <f t="shared" si="3"/>
        <v>0.11635973804727329</v>
      </c>
    </row>
    <row r="20" spans="1:15" x14ac:dyDescent="0.25">
      <c r="A20" s="1">
        <v>45</v>
      </c>
      <c r="B20" s="3">
        <v>32.402332060800141</v>
      </c>
      <c r="C20" s="4">
        <v>618.29999999999995</v>
      </c>
      <c r="D20" s="19">
        <v>17091</v>
      </c>
      <c r="E20" s="20">
        <v>13.77</v>
      </c>
      <c r="F20" s="4">
        <f t="shared" si="0"/>
        <v>5.2405518455119102</v>
      </c>
      <c r="G20" s="2">
        <v>656.77</v>
      </c>
      <c r="H20" s="2">
        <v>38.47</v>
      </c>
      <c r="I20" s="49"/>
      <c r="J20" s="2">
        <v>386.15199999999999</v>
      </c>
      <c r="K20" s="4">
        <f t="shared" si="1"/>
        <v>6.221898754649847</v>
      </c>
      <c r="L20" s="4">
        <f t="shared" si="2"/>
        <v>27.641921397379914</v>
      </c>
      <c r="M20" s="55">
        <f t="shared" si="3"/>
        <v>2.2270742358078605E-2</v>
      </c>
    </row>
    <row r="21" spans="1:15" ht="15.75" thickBot="1" x14ac:dyDescent="0.3">
      <c r="A21" s="1">
        <v>46</v>
      </c>
      <c r="B21" s="8">
        <v>358.98243287391188</v>
      </c>
      <c r="C21" s="7">
        <v>3405.98</v>
      </c>
      <c r="D21" s="24">
        <v>92710</v>
      </c>
      <c r="E21" s="21">
        <v>3454.71</v>
      </c>
      <c r="F21" s="7">
        <f t="shared" si="0"/>
        <v>10.539769255072311</v>
      </c>
      <c r="G21" s="2">
        <v>3487.3</v>
      </c>
      <c r="H21" s="2">
        <v>81.320000000000007</v>
      </c>
      <c r="I21" s="50"/>
      <c r="J21" s="2">
        <v>1440.5370000000003</v>
      </c>
      <c r="K21" s="4">
        <f t="shared" si="1"/>
        <v>2.3875653996793877</v>
      </c>
      <c r="L21" s="4">
        <f t="shared" si="2"/>
        <v>27.219772282867194</v>
      </c>
      <c r="M21" s="55">
        <f t="shared" si="3"/>
        <v>1.0143071891203119</v>
      </c>
    </row>
    <row r="22" spans="1:15" ht="15.75" thickBot="1" x14ac:dyDescent="0.3">
      <c r="A22" s="30" t="s">
        <v>8</v>
      </c>
      <c r="B22" s="37"/>
      <c r="C22" s="34">
        <f>SUM(C2:C21)</f>
        <v>230858.43000000002</v>
      </c>
      <c r="D22" s="34">
        <f>SUM(D2:D21)</f>
        <v>5065544</v>
      </c>
      <c r="E22" s="34">
        <f>SUM(E2:E21)</f>
        <v>343744.18000000011</v>
      </c>
      <c r="F22" s="35"/>
      <c r="G22" s="30">
        <f>SUM(G2:G21)</f>
        <v>232740.19999999998</v>
      </c>
      <c r="H22" s="30">
        <f>SUM(H2:H21)</f>
        <v>2183.63</v>
      </c>
      <c r="I22" s="30"/>
      <c r="J22" s="30"/>
      <c r="K22" s="38">
        <f>H22*100/C22</f>
        <v>0.9458740579670406</v>
      </c>
      <c r="L22" s="36">
        <f t="shared" si="2"/>
        <v>21.942209344488738</v>
      </c>
      <c r="M22" s="56">
        <f t="shared" si="3"/>
        <v>1.4889825768978853</v>
      </c>
      <c r="N22">
        <v>28255.132999999998</v>
      </c>
      <c r="O22">
        <f>8160.75/7000*N22</f>
        <v>32940.439518535713</v>
      </c>
    </row>
    <row r="25" spans="1:15" x14ac:dyDescent="0.25">
      <c r="A25" s="51" t="s">
        <v>15</v>
      </c>
      <c r="B25" s="52">
        <f>E22/C22</f>
        <v>1.4889825768978853</v>
      </c>
    </row>
    <row r="26" spans="1:15" x14ac:dyDescent="0.25">
      <c r="A26" s="51"/>
      <c r="B26" s="52"/>
    </row>
    <row r="27" spans="1:15" x14ac:dyDescent="0.25">
      <c r="A27" s="51"/>
      <c r="B27" s="52"/>
    </row>
    <row r="29" spans="1:15" ht="105" x14ac:dyDescent="0.25">
      <c r="A29" s="42" t="s">
        <v>17</v>
      </c>
      <c r="B29">
        <f>O22/C22</f>
        <v>0.14268675187012106</v>
      </c>
    </row>
    <row r="32" spans="1:15" x14ac:dyDescent="0.25">
      <c r="B32">
        <f>O22/G22</f>
        <v>0.14153308933538647</v>
      </c>
    </row>
  </sheetData>
  <mergeCells count="3">
    <mergeCell ref="I2:I21"/>
    <mergeCell ref="A25:A27"/>
    <mergeCell ref="B25:B2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C1" workbookViewId="0">
      <selection activeCell="H28" sqref="H28"/>
    </sheetView>
  </sheetViews>
  <sheetFormatPr defaultRowHeight="15" x14ac:dyDescent="0.25"/>
  <cols>
    <col min="1" max="1" width="17.5703125" customWidth="1"/>
    <col min="2" max="2" width="15.5703125" customWidth="1"/>
    <col min="3" max="3" width="11.28515625" customWidth="1"/>
    <col min="4" max="4" width="16.5703125" customWidth="1"/>
    <col min="5" max="5" width="16.42578125" customWidth="1"/>
    <col min="6" max="6" width="17.42578125" customWidth="1"/>
    <col min="7" max="7" width="14.42578125" customWidth="1"/>
    <col min="8" max="8" width="12.85546875" customWidth="1"/>
    <col min="10" max="10" width="18.5703125" customWidth="1"/>
    <col min="11" max="12" width="18" customWidth="1"/>
    <col min="13" max="13" width="13" customWidth="1"/>
  </cols>
  <sheetData>
    <row r="1" spans="1:13" ht="113.25" customHeight="1" thickBot="1" x14ac:dyDescent="0.3">
      <c r="A1" s="15" t="s">
        <v>0</v>
      </c>
      <c r="B1" s="14" t="s">
        <v>1</v>
      </c>
      <c r="C1" s="14" t="s">
        <v>2</v>
      </c>
      <c r="D1" s="14" t="s">
        <v>9</v>
      </c>
      <c r="E1" s="14" t="s">
        <v>10</v>
      </c>
      <c r="F1" s="14" t="s">
        <v>3</v>
      </c>
      <c r="G1" s="16" t="s">
        <v>4</v>
      </c>
      <c r="H1" s="16" t="s">
        <v>5</v>
      </c>
      <c r="I1" s="16" t="s">
        <v>6</v>
      </c>
      <c r="J1" s="28" t="s">
        <v>13</v>
      </c>
      <c r="K1" s="43" t="s">
        <v>14</v>
      </c>
      <c r="L1" s="43" t="s">
        <v>20</v>
      </c>
      <c r="M1" s="54" t="s">
        <v>16</v>
      </c>
    </row>
    <row r="2" spans="1:13" x14ac:dyDescent="0.25">
      <c r="A2" s="11">
        <v>2</v>
      </c>
      <c r="B2" s="12">
        <v>122.84917988068011</v>
      </c>
      <c r="C2" s="13">
        <v>599.72</v>
      </c>
      <c r="D2" s="11">
        <v>20543</v>
      </c>
      <c r="E2" s="26">
        <v>36.51</v>
      </c>
      <c r="F2" s="12">
        <f>B2*100/C2</f>
        <v>20.484422710711684</v>
      </c>
      <c r="G2" s="13">
        <v>636.37</v>
      </c>
      <c r="H2" s="13">
        <v>36.65</v>
      </c>
      <c r="I2" s="48" t="s">
        <v>11</v>
      </c>
      <c r="J2" s="4">
        <f>H2*100/C2</f>
        <v>6.1111852197692258</v>
      </c>
      <c r="K2" s="44">
        <f t="shared" ref="K2:K21" si="0">D2/C2</f>
        <v>34.254318682051625</v>
      </c>
      <c r="L2" s="55">
        <f>E2/C2</f>
        <v>6.0878409924631491E-2</v>
      </c>
      <c r="M2">
        <v>105.78244721428571</v>
      </c>
    </row>
    <row r="3" spans="1:13" x14ac:dyDescent="0.25">
      <c r="A3" s="1">
        <v>3</v>
      </c>
      <c r="B3" s="4">
        <v>875.79233788169904</v>
      </c>
      <c r="C3" s="2">
        <v>1420.0000000000002</v>
      </c>
      <c r="D3" s="1">
        <v>23034</v>
      </c>
      <c r="E3" s="22">
        <v>1183.68</v>
      </c>
      <c r="F3" s="4">
        <f t="shared" ref="F3:F21" si="1">B3*100/C3</f>
        <v>61.675516752232319</v>
      </c>
      <c r="G3" s="2">
        <v>1516.1100000000001</v>
      </c>
      <c r="H3" s="2">
        <v>96.11</v>
      </c>
      <c r="I3" s="49"/>
      <c r="J3" s="4">
        <f t="shared" ref="J3:J21" si="2">H3*100/C3</f>
        <v>6.7683098591549289</v>
      </c>
      <c r="K3" s="44">
        <f t="shared" si="0"/>
        <v>16.221126760563379</v>
      </c>
      <c r="L3" s="55">
        <f t="shared" ref="L3:L22" si="3">E3/C3</f>
        <v>0.83357746478873229</v>
      </c>
      <c r="M3">
        <v>250.25105992857146</v>
      </c>
    </row>
    <row r="4" spans="1:13" x14ac:dyDescent="0.25">
      <c r="A4" s="1">
        <v>10</v>
      </c>
      <c r="B4" s="4">
        <v>76.207371132581088</v>
      </c>
      <c r="C4" s="2">
        <v>678.55</v>
      </c>
      <c r="D4" s="1">
        <v>20614</v>
      </c>
      <c r="E4" s="22">
        <v>804.88</v>
      </c>
      <c r="F4" s="4">
        <f t="shared" si="1"/>
        <v>11.230914616841956</v>
      </c>
      <c r="G4" s="2">
        <v>705.3599999999999</v>
      </c>
      <c r="H4" s="2">
        <v>26.809999999999995</v>
      </c>
      <c r="I4" s="49"/>
      <c r="J4" s="4">
        <f t="shared" si="2"/>
        <v>3.9510721391201824</v>
      </c>
      <c r="K4" s="44">
        <f t="shared" si="0"/>
        <v>30.379485667968464</v>
      </c>
      <c r="L4" s="55">
        <f t="shared" si="3"/>
        <v>1.1861764055707023</v>
      </c>
      <c r="M4">
        <v>119.92547450000002</v>
      </c>
    </row>
    <row r="5" spans="1:13" x14ac:dyDescent="0.25">
      <c r="A5" s="1">
        <v>17</v>
      </c>
      <c r="B5" s="4">
        <v>139.12274361898685</v>
      </c>
      <c r="C5" s="2">
        <v>1728.23</v>
      </c>
      <c r="D5" s="1">
        <v>48925</v>
      </c>
      <c r="E5" s="22">
        <v>3641.19</v>
      </c>
      <c r="F5" s="4">
        <f t="shared" si="1"/>
        <v>8.050013228504703</v>
      </c>
      <c r="G5" s="2">
        <v>1830.7</v>
      </c>
      <c r="H5" s="2">
        <v>102.47</v>
      </c>
      <c r="I5" s="49"/>
      <c r="J5" s="4">
        <f t="shared" si="2"/>
        <v>5.9291876659935312</v>
      </c>
      <c r="K5" s="44">
        <f t="shared" si="0"/>
        <v>28.309310682027277</v>
      </c>
      <c r="L5" s="55">
        <f t="shared" si="3"/>
        <v>2.1068897079671109</v>
      </c>
      <c r="M5">
        <v>309.36292157142856</v>
      </c>
    </row>
    <row r="6" spans="1:13" x14ac:dyDescent="0.25">
      <c r="A6" s="1">
        <v>18</v>
      </c>
      <c r="B6" s="4">
        <v>235.44420351487813</v>
      </c>
      <c r="C6" s="2">
        <v>4183.83</v>
      </c>
      <c r="D6" s="1">
        <v>64194</v>
      </c>
      <c r="E6" s="22">
        <v>40.14</v>
      </c>
      <c r="F6" s="4">
        <f t="shared" si="1"/>
        <v>5.6274801680488489</v>
      </c>
      <c r="G6" s="2">
        <v>4160.6000000000004</v>
      </c>
      <c r="H6" s="2">
        <v>-23.23</v>
      </c>
      <c r="I6" s="49"/>
      <c r="J6" s="4">
        <f t="shared" si="2"/>
        <v>-0.55523288470133825</v>
      </c>
      <c r="K6" s="44">
        <f t="shared" si="0"/>
        <v>15.343357641204351</v>
      </c>
      <c r="L6" s="55">
        <f t="shared" si="3"/>
        <v>9.5940800653946268E-3</v>
      </c>
      <c r="M6">
        <v>620.15957439285694</v>
      </c>
    </row>
    <row r="7" spans="1:13" x14ac:dyDescent="0.25">
      <c r="A7" s="1">
        <v>19</v>
      </c>
      <c r="B7" s="4">
        <v>269.25653496928629</v>
      </c>
      <c r="C7" s="2">
        <v>6985.32</v>
      </c>
      <c r="D7" s="1">
        <v>212175</v>
      </c>
      <c r="E7" s="22">
        <v>17210.516</v>
      </c>
      <c r="F7" s="4">
        <f t="shared" si="1"/>
        <v>3.854605586705925</v>
      </c>
      <c r="G7" s="2">
        <v>6649.5</v>
      </c>
      <c r="H7" s="2">
        <v>-335.82</v>
      </c>
      <c r="I7" s="49"/>
      <c r="J7" s="4">
        <f t="shared" si="2"/>
        <v>-4.8075106079606948</v>
      </c>
      <c r="K7" s="44">
        <f t="shared" si="0"/>
        <v>30.37441377059319</v>
      </c>
      <c r="L7" s="55">
        <f t="shared" si="3"/>
        <v>2.463812108822502</v>
      </c>
      <c r="M7">
        <v>1067.4872355714288</v>
      </c>
    </row>
    <row r="8" spans="1:13" x14ac:dyDescent="0.25">
      <c r="A8" s="1">
        <v>23</v>
      </c>
      <c r="B8" s="4">
        <v>4880.4336038140455</v>
      </c>
      <c r="C8" s="2">
        <v>39544.100000000006</v>
      </c>
      <c r="D8" s="1">
        <v>863049</v>
      </c>
      <c r="E8" s="22">
        <v>17345.52</v>
      </c>
      <c r="F8" s="4">
        <f t="shared" si="1"/>
        <v>12.341749094843591</v>
      </c>
      <c r="G8" s="2">
        <v>39375.050000000003</v>
      </c>
      <c r="H8" s="2">
        <v>-151.45999999999998</v>
      </c>
      <c r="I8" s="49"/>
      <c r="J8" s="4">
        <f t="shared" si="2"/>
        <v>-0.38301541822926799</v>
      </c>
      <c r="K8" s="44">
        <f t="shared" si="0"/>
        <v>21.824975154321375</v>
      </c>
      <c r="L8" s="55">
        <f t="shared" si="3"/>
        <v>0.4386373694179409</v>
      </c>
      <c r="M8">
        <v>6234.758825535715</v>
      </c>
    </row>
    <row r="9" spans="1:13" x14ac:dyDescent="0.25">
      <c r="A9" s="1">
        <v>24</v>
      </c>
      <c r="B9" s="4">
        <v>213.36236368677362</v>
      </c>
      <c r="C9" s="2">
        <v>1551.1000000000001</v>
      </c>
      <c r="D9" s="1">
        <v>30197</v>
      </c>
      <c r="E9" s="22">
        <v>1030.4100000000001</v>
      </c>
      <c r="F9" s="4">
        <f t="shared" si="1"/>
        <v>13.75555178175318</v>
      </c>
      <c r="G9" s="2">
        <v>1693.7600000000002</v>
      </c>
      <c r="H9" s="2">
        <v>142.66</v>
      </c>
      <c r="I9" s="49"/>
      <c r="J9" s="4">
        <f t="shared" si="2"/>
        <v>9.1973438205144724</v>
      </c>
      <c r="K9" s="44">
        <f t="shared" si="0"/>
        <v>19.468119399136096</v>
      </c>
      <c r="L9" s="55">
        <f t="shared" si="3"/>
        <v>0.6643091999226356</v>
      </c>
      <c r="M9">
        <v>257.45599835714285</v>
      </c>
    </row>
    <row r="10" spans="1:13" x14ac:dyDescent="0.25">
      <c r="A10" s="1">
        <v>25</v>
      </c>
      <c r="B10" s="4">
        <v>111.99980285502043</v>
      </c>
      <c r="C10" s="2">
        <v>548.30999999999995</v>
      </c>
      <c r="D10" s="1">
        <v>16238</v>
      </c>
      <c r="E10" s="22">
        <v>987.68000000000006</v>
      </c>
      <c r="F10" s="4">
        <f t="shared" si="1"/>
        <v>20.426365168430348</v>
      </c>
      <c r="G10" s="2">
        <v>606.66999999999996</v>
      </c>
      <c r="H10" s="2">
        <v>58.36</v>
      </c>
      <c r="I10" s="49"/>
      <c r="J10" s="4">
        <f t="shared" si="2"/>
        <v>10.6436140139702</v>
      </c>
      <c r="K10" s="44">
        <f t="shared" si="0"/>
        <v>29.614634057376303</v>
      </c>
      <c r="L10" s="55">
        <f t="shared" si="3"/>
        <v>1.8013167733581372</v>
      </c>
      <c r="M10">
        <v>110.86312260714287</v>
      </c>
    </row>
    <row r="11" spans="1:13" x14ac:dyDescent="0.25">
      <c r="A11" s="1">
        <v>30</v>
      </c>
      <c r="B11" s="4">
        <v>231.93849266257149</v>
      </c>
      <c r="C11" s="2">
        <v>2719.43</v>
      </c>
      <c r="D11" s="1">
        <v>78639</v>
      </c>
      <c r="E11" s="22">
        <v>1217.49</v>
      </c>
      <c r="F11" s="4">
        <f t="shared" si="1"/>
        <v>8.5289377797027868</v>
      </c>
      <c r="G11" s="2">
        <v>2873.12</v>
      </c>
      <c r="H11" s="2">
        <v>153.69</v>
      </c>
      <c r="I11" s="49"/>
      <c r="J11" s="4">
        <f t="shared" si="2"/>
        <v>5.6515519796427931</v>
      </c>
      <c r="K11" s="44">
        <f t="shared" si="0"/>
        <v>28.917456967085016</v>
      </c>
      <c r="L11" s="55">
        <f t="shared" si="3"/>
        <v>0.44770043722397712</v>
      </c>
      <c r="M11">
        <v>448.8093785357143</v>
      </c>
    </row>
    <row r="12" spans="1:13" x14ac:dyDescent="0.25">
      <c r="A12" s="1">
        <v>31</v>
      </c>
      <c r="B12" s="4">
        <v>350.66845037574467</v>
      </c>
      <c r="C12" s="2">
        <v>9463.130000000001</v>
      </c>
      <c r="D12" s="1">
        <v>175908</v>
      </c>
      <c r="E12" s="22">
        <v>33105.14</v>
      </c>
      <c r="F12" s="4">
        <f t="shared" si="1"/>
        <v>3.7056285856344</v>
      </c>
      <c r="G12" s="2">
        <v>9379.4600000000009</v>
      </c>
      <c r="H12" s="2">
        <v>-83.67</v>
      </c>
      <c r="I12" s="49"/>
      <c r="J12" s="4">
        <f t="shared" si="2"/>
        <v>-0.88416834599123117</v>
      </c>
      <c r="K12" s="44">
        <f t="shared" si="0"/>
        <v>18.588775595389684</v>
      </c>
      <c r="L12" s="55">
        <f t="shared" si="3"/>
        <v>3.4983287770536804</v>
      </c>
      <c r="M12">
        <v>1552.6513570357145</v>
      </c>
    </row>
    <row r="13" spans="1:13" x14ac:dyDescent="0.25">
      <c r="A13" s="1">
        <v>33</v>
      </c>
      <c r="B13" s="4">
        <v>1773.3022351525062</v>
      </c>
      <c r="C13" s="2">
        <v>15775.09</v>
      </c>
      <c r="D13" s="1">
        <v>358381</v>
      </c>
      <c r="E13" s="22">
        <v>26237.17</v>
      </c>
      <c r="F13" s="4">
        <f t="shared" si="1"/>
        <v>11.241154472985615</v>
      </c>
      <c r="G13" s="2">
        <v>15837.59</v>
      </c>
      <c r="H13" s="2">
        <v>62.5</v>
      </c>
      <c r="I13" s="49"/>
      <c r="J13" s="4">
        <f t="shared" si="2"/>
        <v>0.39619425309142453</v>
      </c>
      <c r="K13" s="44">
        <f t="shared" si="0"/>
        <v>22.718158818745248</v>
      </c>
      <c r="L13" s="55">
        <f t="shared" si="3"/>
        <v>1.6632025554212369</v>
      </c>
      <c r="M13">
        <v>2566.4983175714292</v>
      </c>
    </row>
    <row r="14" spans="1:13" x14ac:dyDescent="0.25">
      <c r="A14" s="1">
        <v>35</v>
      </c>
      <c r="B14" s="4">
        <v>1134.6630390899984</v>
      </c>
      <c r="C14" s="2">
        <v>3707.55</v>
      </c>
      <c r="D14" s="1">
        <v>116423</v>
      </c>
      <c r="E14" s="22">
        <v>27694.720000000001</v>
      </c>
      <c r="F14" s="4">
        <f t="shared" si="1"/>
        <v>30.604119677145238</v>
      </c>
      <c r="G14" s="2">
        <v>3471</v>
      </c>
      <c r="H14" s="2">
        <v>-236.54999999999998</v>
      </c>
      <c r="I14" s="49"/>
      <c r="J14" s="4">
        <f t="shared" si="2"/>
        <v>-6.3802241372334825</v>
      </c>
      <c r="K14" s="44">
        <f t="shared" si="0"/>
        <v>31.401599438982615</v>
      </c>
      <c r="L14" s="55">
        <f t="shared" si="3"/>
        <v>7.4698169950506399</v>
      </c>
      <c r="M14">
        <v>584.88159289285727</v>
      </c>
    </row>
    <row r="15" spans="1:13" x14ac:dyDescent="0.25">
      <c r="A15" s="1">
        <v>37</v>
      </c>
      <c r="B15" s="4">
        <v>10745.011602542378</v>
      </c>
      <c r="C15" s="2">
        <v>117669.63</v>
      </c>
      <c r="D15" s="1">
        <v>2640564</v>
      </c>
      <c r="E15" s="22">
        <v>207655.75700000001</v>
      </c>
      <c r="F15" s="4">
        <f t="shared" si="1"/>
        <v>9.1315079367058232</v>
      </c>
      <c r="G15" s="2">
        <v>116578.74</v>
      </c>
      <c r="H15" s="2">
        <v>-1090.8900000000001</v>
      </c>
      <c r="I15" s="49"/>
      <c r="J15" s="4">
        <f t="shared" si="2"/>
        <v>-0.92707863532841916</v>
      </c>
      <c r="K15" s="44">
        <f t="shared" si="0"/>
        <v>22.44048868004429</v>
      </c>
      <c r="L15" s="55">
        <f t="shared" si="3"/>
        <v>1.7647353611972776</v>
      </c>
      <c r="M15">
        <v>18129.962360821428</v>
      </c>
    </row>
    <row r="16" spans="1:13" x14ac:dyDescent="0.25">
      <c r="A16" s="1">
        <v>39</v>
      </c>
      <c r="B16" s="4">
        <v>103.32591993127339</v>
      </c>
      <c r="C16" s="2">
        <v>686.93000000000006</v>
      </c>
      <c r="D16" s="1">
        <v>22224</v>
      </c>
      <c r="E16" s="22">
        <v>5.15</v>
      </c>
      <c r="F16" s="4">
        <f t="shared" si="1"/>
        <v>15.041695650397184</v>
      </c>
      <c r="G16" s="2">
        <v>651.1</v>
      </c>
      <c r="H16" s="2">
        <v>-35.83</v>
      </c>
      <c r="I16" s="49"/>
      <c r="J16" s="4">
        <f t="shared" si="2"/>
        <v>-5.2159608693753361</v>
      </c>
      <c r="K16" s="44">
        <f t="shared" si="0"/>
        <v>32.352641462740017</v>
      </c>
      <c r="L16" s="55">
        <f t="shared" si="3"/>
        <v>7.4971248889988788E-3</v>
      </c>
      <c r="M16">
        <v>98.472173428571438</v>
      </c>
    </row>
    <row r="17" spans="1:13" x14ac:dyDescent="0.25">
      <c r="A17" s="1">
        <v>41</v>
      </c>
      <c r="B17" s="4">
        <v>60.311897141513079</v>
      </c>
      <c r="C17" s="2">
        <v>1101.53</v>
      </c>
      <c r="D17" s="1">
        <v>51701</v>
      </c>
      <c r="E17" s="22">
        <v>865.18</v>
      </c>
      <c r="F17" s="4">
        <f t="shared" si="1"/>
        <v>5.4752841176829579</v>
      </c>
      <c r="G17" s="2">
        <v>1132.24</v>
      </c>
      <c r="H17" s="2">
        <v>30.709999999999997</v>
      </c>
      <c r="I17" s="49"/>
      <c r="J17" s="4">
        <f t="shared" si="2"/>
        <v>2.7879404101567817</v>
      </c>
      <c r="K17" s="44">
        <f t="shared" si="0"/>
        <v>46.935625902154278</v>
      </c>
      <c r="L17" s="55">
        <f t="shared" si="3"/>
        <v>0.78543480431763091</v>
      </c>
      <c r="M17">
        <v>178.76931617857144</v>
      </c>
    </row>
    <row r="18" spans="1:13" x14ac:dyDescent="0.25">
      <c r="A18" s="1">
        <v>43</v>
      </c>
      <c r="B18" s="4">
        <v>6.3240258987341766</v>
      </c>
      <c r="C18" s="2">
        <v>294.17999999999995</v>
      </c>
      <c r="D18" s="1">
        <v>11396</v>
      </c>
      <c r="E18" s="22">
        <v>0</v>
      </c>
      <c r="F18" s="4">
        <f t="shared" si="1"/>
        <v>2.1497130663995438</v>
      </c>
      <c r="G18" s="2">
        <v>295.54999999999995</v>
      </c>
      <c r="H18" s="2">
        <v>1.3700000000000006</v>
      </c>
      <c r="I18" s="49"/>
      <c r="J18" s="4">
        <f t="shared" si="2"/>
        <v>0.46570127133047823</v>
      </c>
      <c r="K18" s="44">
        <f t="shared" si="0"/>
        <v>38.738187504249105</v>
      </c>
      <c r="L18" s="55">
        <f t="shared" si="3"/>
        <v>0</v>
      </c>
      <c r="M18">
        <v>52.289641678571435</v>
      </c>
    </row>
    <row r="19" spans="1:13" x14ac:dyDescent="0.25">
      <c r="A19" s="1">
        <v>44</v>
      </c>
      <c r="B19" s="4">
        <v>113.38396353203466</v>
      </c>
      <c r="C19" s="2">
        <v>2666.89</v>
      </c>
      <c r="D19" s="1">
        <v>63668</v>
      </c>
      <c r="E19" s="22">
        <v>447.98</v>
      </c>
      <c r="F19" s="4">
        <f t="shared" si="1"/>
        <v>4.251542565761417</v>
      </c>
      <c r="G19" s="2">
        <v>2665.08</v>
      </c>
      <c r="H19" s="2">
        <v>161.56</v>
      </c>
      <c r="I19" s="49"/>
      <c r="J19" s="4">
        <f t="shared" si="2"/>
        <v>6.0579926431161395</v>
      </c>
      <c r="K19" s="44">
        <f t="shared" si="0"/>
        <v>23.873500594325225</v>
      </c>
      <c r="L19" s="55">
        <f t="shared" si="3"/>
        <v>0.16797843180633623</v>
      </c>
      <c r="M19">
        <v>410.6264819642858</v>
      </c>
    </row>
    <row r="20" spans="1:13" x14ac:dyDescent="0.25">
      <c r="A20" s="1">
        <v>45</v>
      </c>
      <c r="B20" s="4">
        <v>32.027582798182408</v>
      </c>
      <c r="C20" s="2">
        <v>727.47</v>
      </c>
      <c r="D20" s="10">
        <v>17910</v>
      </c>
      <c r="E20" s="22">
        <v>25</v>
      </c>
      <c r="F20" s="4">
        <f t="shared" si="1"/>
        <v>4.4025984299259635</v>
      </c>
      <c r="G20" s="2">
        <v>749.31000000000006</v>
      </c>
      <c r="H20" s="2">
        <v>21.84</v>
      </c>
      <c r="I20" s="49"/>
      <c r="J20" s="4">
        <f t="shared" si="2"/>
        <v>3.0021856571405006</v>
      </c>
      <c r="K20" s="44">
        <f t="shared" si="0"/>
        <v>24.619571941110973</v>
      </c>
      <c r="L20" s="55">
        <f t="shared" si="3"/>
        <v>3.4365678309758479E-2</v>
      </c>
      <c r="M20">
        <v>122.30488317857143</v>
      </c>
    </row>
    <row r="21" spans="1:13" ht="15.75" thickBot="1" x14ac:dyDescent="0.3">
      <c r="A21" s="1">
        <v>46</v>
      </c>
      <c r="B21" s="4">
        <v>345.44960090040354</v>
      </c>
      <c r="C21" s="6">
        <v>3275.15</v>
      </c>
      <c r="D21" s="10">
        <v>89854</v>
      </c>
      <c r="E21" s="23">
        <v>3361.105</v>
      </c>
      <c r="F21" s="7">
        <f t="shared" si="1"/>
        <v>10.547596320791522</v>
      </c>
      <c r="G21" s="2">
        <v>3386.04</v>
      </c>
      <c r="H21" s="2">
        <v>110.89</v>
      </c>
      <c r="I21" s="50"/>
      <c r="J21" s="4">
        <f t="shared" si="2"/>
        <v>3.3857991237042575</v>
      </c>
      <c r="K21" s="44">
        <f t="shared" si="0"/>
        <v>27.435079309344609</v>
      </c>
      <c r="L21" s="55">
        <f t="shared" si="3"/>
        <v>1.026244599483993</v>
      </c>
      <c r="M21">
        <v>530.89722235714294</v>
      </c>
    </row>
    <row r="22" spans="1:13" ht="15.75" thickBot="1" x14ac:dyDescent="0.3">
      <c r="A22" s="39" t="s">
        <v>8</v>
      </c>
      <c r="B22" s="47">
        <f>SUM(B2:B21)</f>
        <v>21820.874951379297</v>
      </c>
      <c r="C22" s="40">
        <f>SUM(C2:C21)</f>
        <v>215326.13999999998</v>
      </c>
      <c r="D22" s="33">
        <f>SUM(D2:D21)</f>
        <v>4925637</v>
      </c>
      <c r="E22" s="41">
        <f>SUM(E2:E21)</f>
        <v>342895.21799999999</v>
      </c>
      <c r="F22" s="35"/>
      <c r="G22" s="30">
        <f>SUM(G2:G21)</f>
        <v>214193.35</v>
      </c>
      <c r="H22" s="30">
        <f>SUM(H2:H21)</f>
        <v>-951.83000000000027</v>
      </c>
      <c r="I22" s="30"/>
      <c r="J22" s="38">
        <f>H22*100/C22</f>
        <v>-0.44204108242501366</v>
      </c>
      <c r="K22" s="36">
        <f>D22/C22</f>
        <v>22.875239392671972</v>
      </c>
      <c r="L22" s="56">
        <f t="shared" si="3"/>
        <v>1.5924458498164691</v>
      </c>
      <c r="M22" s="46">
        <f>SUM(M2:M21)</f>
        <v>33752.209385321425</v>
      </c>
    </row>
    <row r="25" spans="1:13" x14ac:dyDescent="0.25">
      <c r="A25" s="51" t="s">
        <v>15</v>
      </c>
      <c r="B25" s="52">
        <f>E22/C22</f>
        <v>1.5924458498164691</v>
      </c>
    </row>
    <row r="26" spans="1:13" x14ac:dyDescent="0.25">
      <c r="A26" s="51"/>
      <c r="B26" s="52"/>
    </row>
    <row r="27" spans="1:13" x14ac:dyDescent="0.25">
      <c r="A27" s="51"/>
      <c r="B27" s="52"/>
    </row>
    <row r="30" spans="1:13" ht="75" x14ac:dyDescent="0.25">
      <c r="A30" s="42" t="s">
        <v>17</v>
      </c>
      <c r="B30">
        <f>M22/C22</f>
        <v>0.15674924273161367</v>
      </c>
    </row>
    <row r="33" spans="2:2" x14ac:dyDescent="0.25">
      <c r="B33">
        <f>M22/G22</f>
        <v>0.15757823193540521</v>
      </c>
    </row>
  </sheetData>
  <mergeCells count="3">
    <mergeCell ref="I2:I21"/>
    <mergeCell ref="A25:A27"/>
    <mergeCell ref="B25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2023-02-09T06:43:08Z</dcterms:modified>
</cp:coreProperties>
</file>