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50" yWindow="2835" windowWidth="24855" windowHeight="11595"/>
  </bookViews>
  <sheets>
    <sheet name="РД" sheetId="6" r:id="rId1"/>
  </sheets>
  <calcPr calcId="145621"/>
</workbook>
</file>

<file path=xl/calcChain.xml><?xml version="1.0" encoding="utf-8"?>
<calcChain xmlns="http://schemas.openxmlformats.org/spreadsheetml/2006/main">
  <c r="G33" i="6" l="1"/>
  <c r="G9" i="6" l="1"/>
  <c r="G10" i="6"/>
  <c r="G11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7" i="6"/>
  <c r="G36" i="6"/>
  <c r="G35" i="6"/>
  <c r="G34" i="6"/>
  <c r="G32" i="6"/>
  <c r="G31" i="6"/>
  <c r="G30" i="6"/>
  <c r="G29" i="6"/>
  <c r="G27" i="6"/>
  <c r="G26" i="6"/>
  <c r="G25" i="6"/>
  <c r="G24" i="6"/>
  <c r="G23" i="6"/>
  <c r="G22" i="6"/>
  <c r="G21" i="6"/>
  <c r="G19" i="6"/>
  <c r="G18" i="6"/>
</calcChain>
</file>

<file path=xl/sharedStrings.xml><?xml version="1.0" encoding="utf-8"?>
<sst xmlns="http://schemas.openxmlformats.org/spreadsheetml/2006/main" count="264" uniqueCount="104">
  <si>
    <t xml:space="preserve">Приложение </t>
  </si>
  <si>
    <t>к решению Ивановской</t>
  </si>
  <si>
    <t>городской Думы</t>
  </si>
  <si>
    <t>(тыс. рублей)</t>
  </si>
  <si>
    <t>№ избирательного  округа</t>
  </si>
  <si>
    <t>№ п/п</t>
  </si>
  <si>
    <t>Фамилия, имя, отчество депутата</t>
  </si>
  <si>
    <t>Наименование объекта и место его нахождения</t>
  </si>
  <si>
    <t>Вид работ (услуг) по выполнению наказа</t>
  </si>
  <si>
    <t>Заказчик по выполнению наказа</t>
  </si>
  <si>
    <t>Объём финансирования работ</t>
  </si>
  <si>
    <t>Сроки выполнения работ (услуг)</t>
  </si>
  <si>
    <t>Управление образования</t>
  </si>
  <si>
    <t>Изменения в сводный план мероприятий по выполнению наказов избирателей, принятых к исполнению в 2018 году</t>
  </si>
  <si>
    <t>Укрепление материально-технической базы</t>
  </si>
  <si>
    <t>от  ____________  № _____</t>
  </si>
  <si>
    <t>Моисеенков Д.И.</t>
  </si>
  <si>
    <t>Ремонтные работы</t>
  </si>
  <si>
    <t>В течение года</t>
  </si>
  <si>
    <t>Комитет молодежной политики, физической культуры и спорта</t>
  </si>
  <si>
    <t>Курочкина Н.В.</t>
  </si>
  <si>
    <t>Территория округа</t>
  </si>
  <si>
    <t>Управление благоустройства</t>
  </si>
  <si>
    <t>Бочкова Г.Ю.</t>
  </si>
  <si>
    <t>Кузьмичев А.С.</t>
  </si>
  <si>
    <t>до 01.10.2018</t>
  </si>
  <si>
    <t>Томс С.Р.</t>
  </si>
  <si>
    <t>Ремонтные работы, приобретение мебели</t>
  </si>
  <si>
    <t>МБОУ "Гимназия  № 3",  ул. Любимова, д. 20А</t>
  </si>
  <si>
    <t>2 - 4 кварталы</t>
  </si>
  <si>
    <t>3 - 4 кварталы</t>
  </si>
  <si>
    <t>2 - 3 кварталы</t>
  </si>
  <si>
    <t>Управление жилищно-коммунального хозяйства</t>
  </si>
  <si>
    <t>Установка игровых элементов</t>
  </si>
  <si>
    <t>Ул. Академическая, д. 18</t>
  </si>
  <si>
    <t>Установка дополнительных игровых элементов</t>
  </si>
  <si>
    <t>Ул. Победы, д. 11, ул. Академическая, д. 23 (общий двор)</t>
  </si>
  <si>
    <t>Ул. 2-я Окружная, д. 7, д. 9 (общий двор)</t>
  </si>
  <si>
    <t>Укрепление материально-технической базы, ремонтные работы</t>
  </si>
  <si>
    <t>МБДОУ "Детский сад комбинированного вида  № 6", ул. Окуловой, д. 82</t>
  </si>
  <si>
    <t>Мамедов С.А.</t>
  </si>
  <si>
    <t>МБДОУ "Детский сад № 163", ул. 1-я Полевая, д. 72</t>
  </si>
  <si>
    <t>Ул. 1-я Полевая, д. 31</t>
  </si>
  <si>
    <t>Ул. Постышева, д. 56</t>
  </si>
  <si>
    <t>Ул. Кудряшова, д. 106</t>
  </si>
  <si>
    <t>Ул. Типографская, д. 20</t>
  </si>
  <si>
    <t>Ул. Генерала Хлебникова, д. 16А</t>
  </si>
  <si>
    <t>Ул. Шуйская, д. 55</t>
  </si>
  <si>
    <t>Ул. Постышева, д. 48</t>
  </si>
  <si>
    <t>МБОУ "СШ № 56", ул. Летчика Лазарева, д. 1/2</t>
  </si>
  <si>
    <t>Кохомское шоссе,  д. 2</t>
  </si>
  <si>
    <t>Обустройство детской площадки</t>
  </si>
  <si>
    <t>Ул. Куконковых, д. 138</t>
  </si>
  <si>
    <t>Рясина Е.В.</t>
  </si>
  <si>
    <t>Ул. Панина, д. 17</t>
  </si>
  <si>
    <t>Ул. Лежневская, д. 134</t>
  </si>
  <si>
    <t>Установка игровых элементов (для старшей возрастной группы)</t>
  </si>
  <si>
    <t>Ул. Колотилова, д. 58</t>
  </si>
  <si>
    <t>Кронирование и снос аварийных деревьев</t>
  </si>
  <si>
    <t>Пр. Текстильщиков, д. 3В</t>
  </si>
  <si>
    <t>МБОУ "СШ № 5,  ул. Любимова, д.16А</t>
  </si>
  <si>
    <t>Андреев И.А.</t>
  </si>
  <si>
    <t>Ремонтные работы, укрепление материально-технической базы</t>
  </si>
  <si>
    <t>МБОУ "СШ № 20",  пр. Строителей, д. 94А</t>
  </si>
  <si>
    <t>Ул. Панина, д. 20</t>
  </si>
  <si>
    <t>МБОУ "СШ № 4", ул. Комсомольская, д. 52</t>
  </si>
  <si>
    <t>Ул. Громобоя, д. 50</t>
  </si>
  <si>
    <t xml:space="preserve">Установка ограждений </t>
  </si>
  <si>
    <t>Ул. Фурманова, д. 26</t>
  </si>
  <si>
    <t>Установка элементов ограждения</t>
  </si>
  <si>
    <t>Ламанова Е.П.</t>
  </si>
  <si>
    <t>МБОУ "СШ № 14", ул. 2-я Ключевая, д. 20</t>
  </si>
  <si>
    <t>МБДОУ "Детский сад № 47", ул. Академика Мальцева,  д. 21</t>
  </si>
  <si>
    <t>Ул. Минская, д. 63В</t>
  </si>
  <si>
    <t>Ул. Дюковская, д. 19</t>
  </si>
  <si>
    <t>Приобретение и установка комплекса силовых тренажеров</t>
  </si>
  <si>
    <t>Ул. Дюковская, д. 38</t>
  </si>
  <si>
    <t>ТОС "Дальний", ул. 2-я Грачевская, ул. 1-я Грачевская (частично)</t>
  </si>
  <si>
    <t>Разработка проектно-сметной документации по устройству уличного освещения</t>
  </si>
  <si>
    <t>МБОУ "СШ № 11", ул. 1-я Минеевская, д.25/2</t>
  </si>
  <si>
    <t>Приобретение оконных блоков</t>
  </si>
  <si>
    <t>Козлов В.А.</t>
  </si>
  <si>
    <t>МБОУ "СШ № 2", ул. Куликова, д. 27</t>
  </si>
  <si>
    <t>Ул. Лежневская, д. 158</t>
  </si>
  <si>
    <t>Благоустройство детской площадки (подсыпка песчано-гравийной смеси)</t>
  </si>
  <si>
    <t>Ул. Лежневская, д. 138</t>
  </si>
  <si>
    <t>Благоустройство дворовой территории (ограждение газонов)</t>
  </si>
  <si>
    <t>Установка ограждения детской площадки</t>
  </si>
  <si>
    <t>Ул. Лежневская, д. 116А</t>
  </si>
  <si>
    <t>Ул. Ташкентская, д. 83</t>
  </si>
  <si>
    <t>Ограждение газонов</t>
  </si>
  <si>
    <t>Ул. Велижская, д. 14</t>
  </si>
  <si>
    <t xml:space="preserve">Установка дополнительных игровых элементов, установка ограждения, благоустройство детской площадки </t>
  </si>
  <si>
    <t>Ул. Ташкентская, д. 67</t>
  </si>
  <si>
    <t>Ограждение детской площадки</t>
  </si>
  <si>
    <t>МБОУ "ОШ № 25", ул. Ленинградская, д. 13</t>
  </si>
  <si>
    <t>МБОУ "СШ № 35", ул. Парижской Коммуны, д. 60</t>
  </si>
  <si>
    <t>МБОУ "СШ № 55", ул. Рабфаковская, д. 14</t>
  </si>
  <si>
    <t>Пер. 2-й Балинский (детская площадка), ТОС "Ефремковский"</t>
  </si>
  <si>
    <t>Ул. Дзержинского, д. 20</t>
  </si>
  <si>
    <t>Ул. Льва Толстого, д. 4</t>
  </si>
  <si>
    <t>Ул. Старокурьяновская, д. 19</t>
  </si>
  <si>
    <t>МБОУ "СШ № 29", ул. Сахарова, д. 56</t>
  </si>
  <si>
    <t>Установка детского игрового 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</si>
</sst>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(* #,##0.0_);_(* \(#,##0.0\);_(* &quot;-&quot;??_);_(@_)"/>
    <numFmt numFmtId="166" formatCode="#,##0.0_ ;[Red]\-#,##0.0\ "/>
    <numFmt numFmtId="167" formatCode="#,##0.00000_ ;[Red]\-#,##0.0000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rebuchet MS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21">
    <xf numFmtId="0" fontId="0" fillId="0" borderId="0" xfId="0"/>
    <xf numFmtId="49" fontId="2" fillId="0" borderId="0" xfId="0" applyNumberFormat="1" applyFont="1" applyFill="1" applyAlignment="1">
      <alignment horizontal="center" vertical="top" wrapText="1"/>
    </xf>
    <xf numFmtId="1" fontId="2" fillId="0" borderId="0" xfId="0" applyNumberFormat="1" applyFont="1" applyFill="1" applyAlignment="1">
      <alignment horizontal="center" vertical="top" wrapText="1"/>
    </xf>
    <xf numFmtId="49" fontId="2" fillId="0" borderId="0" xfId="0" applyNumberFormat="1" applyFont="1" applyFill="1" applyAlignment="1">
      <alignment horizontal="left" vertical="top" wrapText="1" indent="1"/>
    </xf>
    <xf numFmtId="165" fontId="2" fillId="0" borderId="0" xfId="1" applyNumberFormat="1" applyFont="1" applyFill="1" applyAlignment="1">
      <alignment vertical="top" wrapText="1"/>
    </xf>
    <xf numFmtId="49" fontId="5" fillId="0" borderId="0" xfId="0" applyNumberFormat="1" applyFont="1" applyFill="1" applyAlignment="1">
      <alignment horizontal="righ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8" fillId="0" borderId="0" xfId="0" applyFont="1" applyFill="1"/>
    <xf numFmtId="0" fontId="2" fillId="0" borderId="0" xfId="0" applyFont="1" applyFill="1" applyAlignment="1">
      <alignment horizontal="center" vertical="center"/>
    </xf>
    <xf numFmtId="0" fontId="8" fillId="0" borderId="0" xfId="0" applyFont="1"/>
    <xf numFmtId="1" fontId="10" fillId="0" borderId="1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left" vertical="top" wrapText="1" indent="1"/>
    </xf>
    <xf numFmtId="167" fontId="10" fillId="0" borderId="1" xfId="3" applyNumberFormat="1" applyFont="1" applyFill="1" applyBorder="1" applyAlignment="1">
      <alignment horizontal="right" vertical="top"/>
    </xf>
    <xf numFmtId="49" fontId="10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/>
    <xf numFmtId="166" fontId="10" fillId="0" borderId="1" xfId="3" applyNumberFormat="1" applyFont="1" applyFill="1" applyBorder="1" applyAlignment="1">
      <alignment horizontal="right" vertical="top"/>
    </xf>
    <xf numFmtId="49" fontId="5" fillId="0" borderId="0" xfId="2" applyNumberFormat="1" applyFont="1" applyFill="1" applyAlignment="1">
      <alignment horizontal="left" vertical="top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</cellXfs>
  <cellStyles count="47">
    <cellStyle name="Excel Built-in Normal" xfId="7"/>
    <cellStyle name="Обычный" xfId="0" builtinId="0"/>
    <cellStyle name="Обычный 2" xfId="5"/>
    <cellStyle name="Обычный 2 2" xfId="8"/>
    <cellStyle name="Обычный 2 3" xfId="9"/>
    <cellStyle name="Обычный_Лист1" xfId="2"/>
    <cellStyle name="Финансовый" xfId="1" builtinId="3"/>
    <cellStyle name="Финансовый 2" xfId="10"/>
    <cellStyle name="Финансовый 2 2" xfId="11"/>
    <cellStyle name="Финансовый 2 2 2" xfId="12"/>
    <cellStyle name="Финансовый 2 2 2 2" xfId="13"/>
    <cellStyle name="Финансовый 2 2 2 3" xfId="14"/>
    <cellStyle name="Финансовый 2 2 2 4" xfId="15"/>
    <cellStyle name="Финансовый 2 2 2 5" xfId="16"/>
    <cellStyle name="Финансовый 2 2 3" xfId="17"/>
    <cellStyle name="Финансовый 2 2 4" xfId="18"/>
    <cellStyle name="Финансовый 2 2 5" xfId="19"/>
    <cellStyle name="Финансовый 2 2 6" xfId="20"/>
    <cellStyle name="Финансовый 2 3" xfId="21"/>
    <cellStyle name="Финансовый 2 3 2" xfId="22"/>
    <cellStyle name="Финансовый 2 3 3" xfId="23"/>
    <cellStyle name="Финансовый 2 3 4" xfId="24"/>
    <cellStyle name="Финансовый 2 3 5" xfId="25"/>
    <cellStyle name="Финансовый 2 4" xfId="26"/>
    <cellStyle name="Финансовый 2 4 2" xfId="27"/>
    <cellStyle name="Финансовый 2 4 3" xfId="28"/>
    <cellStyle name="Финансовый 2 4 4" xfId="29"/>
    <cellStyle name="Финансовый 2 4 5" xfId="30"/>
    <cellStyle name="Финансовый 2 5" xfId="31"/>
    <cellStyle name="Финансовый 2 5 2" xfId="32"/>
    <cellStyle name="Финансовый 2 5 3" xfId="33"/>
    <cellStyle name="Финансовый 2 5 4" xfId="34"/>
    <cellStyle name="Финансовый 2 5 5" xfId="35"/>
    <cellStyle name="Финансовый 2 6" xfId="36"/>
    <cellStyle name="Финансовый 2 7" xfId="37"/>
    <cellStyle name="Финансовый 2 8" xfId="38"/>
    <cellStyle name="Финансовый 2 9" xfId="39"/>
    <cellStyle name="Финансовый 3" xfId="6"/>
    <cellStyle name="Финансовый 3 2" xfId="40"/>
    <cellStyle name="Финансовый 3 2 2" xfId="41"/>
    <cellStyle name="Финансовый 3 3" xfId="42"/>
    <cellStyle name="Финансовый 3 3 2" xfId="43"/>
    <cellStyle name="Финансовый 4" xfId="3"/>
    <cellStyle name="Финансовый 4 2" xfId="4"/>
    <cellStyle name="Финансовый 4 3" xfId="44"/>
    <cellStyle name="Финансовый 4 4" xfId="45"/>
    <cellStyle name="Финансовый 4 5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zoomScale="90" zoomScaleNormal="90" workbookViewId="0">
      <pane xSplit="2" ySplit="8" topLeftCell="C50" activePane="bottomRight" state="frozen"/>
      <selection pane="topRight" activeCell="C1" sqref="C1"/>
      <selection pane="bottomLeft" activeCell="A9" sqref="A9"/>
      <selection pane="bottomRight" activeCell="D58" sqref="D58"/>
    </sheetView>
  </sheetViews>
  <sheetFormatPr defaultRowHeight="15" x14ac:dyDescent="0.25"/>
  <cols>
    <col min="1" max="1" width="10.42578125" style="11" customWidth="1"/>
    <col min="2" max="2" width="6" style="11" customWidth="1"/>
    <col min="3" max="3" width="22.140625" style="11" customWidth="1"/>
    <col min="4" max="4" width="45.42578125" style="11" customWidth="1"/>
    <col min="5" max="5" width="40.28515625" style="11" customWidth="1"/>
    <col min="6" max="6" width="37.28515625" style="11" customWidth="1"/>
    <col min="7" max="7" width="17" style="11" customWidth="1"/>
    <col min="8" max="8" width="18" style="11" customWidth="1"/>
    <col min="9" max="16384" width="9.140625" style="11"/>
  </cols>
  <sheetData>
    <row r="1" spans="1:8" s="9" customFormat="1" ht="15.75" x14ac:dyDescent="0.25">
      <c r="A1" s="8"/>
      <c r="B1" s="8"/>
      <c r="C1" s="8"/>
      <c r="D1" s="8"/>
      <c r="E1" s="8"/>
      <c r="F1" s="8"/>
      <c r="G1" s="18" t="s">
        <v>0</v>
      </c>
      <c r="H1" s="18"/>
    </row>
    <row r="2" spans="1:8" s="9" customFormat="1" ht="15" customHeight="1" x14ac:dyDescent="0.25">
      <c r="A2" s="8"/>
      <c r="B2" s="8"/>
      <c r="C2" s="8"/>
      <c r="D2" s="8"/>
      <c r="E2" s="8"/>
      <c r="F2" s="8"/>
      <c r="G2" s="18" t="s">
        <v>1</v>
      </c>
      <c r="H2" s="18"/>
    </row>
    <row r="3" spans="1:8" s="9" customFormat="1" ht="15.75" x14ac:dyDescent="0.25">
      <c r="A3" s="8"/>
      <c r="B3" s="8"/>
      <c r="C3" s="8"/>
      <c r="D3" s="8"/>
      <c r="E3" s="8"/>
      <c r="F3" s="8"/>
      <c r="G3" s="18" t="s">
        <v>2</v>
      </c>
      <c r="H3" s="18"/>
    </row>
    <row r="4" spans="1:8" s="9" customFormat="1" ht="15" customHeight="1" x14ac:dyDescent="0.25">
      <c r="A4" s="8"/>
      <c r="B4" s="8"/>
      <c r="C4" s="8"/>
      <c r="D4" s="8"/>
      <c r="E4" s="8"/>
      <c r="F4" s="8"/>
      <c r="G4" s="18" t="s">
        <v>15</v>
      </c>
      <c r="H4" s="18"/>
    </row>
    <row r="5" spans="1:8" s="9" customFormat="1" x14ac:dyDescent="0.25">
      <c r="A5" s="8"/>
      <c r="B5" s="8"/>
      <c r="C5" s="8"/>
      <c r="D5" s="8"/>
      <c r="E5" s="8"/>
      <c r="F5" s="8"/>
      <c r="G5" s="8"/>
      <c r="H5" s="10"/>
    </row>
    <row r="6" spans="1:8" s="9" customFormat="1" ht="18.75" customHeight="1" x14ac:dyDescent="0.3">
      <c r="A6" s="19" t="s">
        <v>13</v>
      </c>
      <c r="B6" s="20"/>
      <c r="C6" s="20"/>
      <c r="D6" s="20"/>
      <c r="E6" s="20"/>
      <c r="F6" s="20"/>
      <c r="G6" s="20"/>
      <c r="H6" s="20"/>
    </row>
    <row r="7" spans="1:8" s="9" customFormat="1" ht="15.75" x14ac:dyDescent="0.25">
      <c r="A7" s="1"/>
      <c r="B7" s="2"/>
      <c r="C7" s="3"/>
      <c r="D7" s="3"/>
      <c r="E7" s="3"/>
      <c r="F7" s="3"/>
      <c r="G7" s="4"/>
      <c r="H7" s="5" t="s">
        <v>3</v>
      </c>
    </row>
    <row r="8" spans="1:8" s="9" customFormat="1" ht="60" x14ac:dyDescent="0.25">
      <c r="A8" s="6" t="s">
        <v>4</v>
      </c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6" t="s">
        <v>11</v>
      </c>
    </row>
    <row r="9" spans="1:8" s="16" customFormat="1" ht="39.75" customHeight="1" x14ac:dyDescent="0.3">
      <c r="A9" s="12">
        <v>1</v>
      </c>
      <c r="B9" s="12">
        <v>4</v>
      </c>
      <c r="C9" s="13" t="s">
        <v>53</v>
      </c>
      <c r="D9" s="13" t="s">
        <v>54</v>
      </c>
      <c r="E9" s="13" t="s">
        <v>33</v>
      </c>
      <c r="F9" s="13" t="s">
        <v>32</v>
      </c>
      <c r="G9" s="14">
        <f>150-13-43.0956</f>
        <v>93.90440000000001</v>
      </c>
      <c r="H9" s="15" t="s">
        <v>25</v>
      </c>
    </row>
    <row r="10" spans="1:8" s="16" customFormat="1" ht="39.75" customHeight="1" x14ac:dyDescent="0.3">
      <c r="A10" s="12">
        <v>1</v>
      </c>
      <c r="B10" s="12">
        <v>5</v>
      </c>
      <c r="C10" s="13" t="s">
        <v>53</v>
      </c>
      <c r="D10" s="13" t="s">
        <v>55</v>
      </c>
      <c r="E10" s="13" t="s">
        <v>56</v>
      </c>
      <c r="F10" s="13" t="s">
        <v>32</v>
      </c>
      <c r="G10" s="14">
        <f>100+8-34.09133</f>
        <v>73.908670000000001</v>
      </c>
      <c r="H10" s="15" t="s">
        <v>25</v>
      </c>
    </row>
    <row r="11" spans="1:8" s="16" customFormat="1" ht="39.75" customHeight="1" x14ac:dyDescent="0.3">
      <c r="A11" s="12">
        <v>1</v>
      </c>
      <c r="B11" s="12">
        <v>6</v>
      </c>
      <c r="C11" s="13" t="s">
        <v>53</v>
      </c>
      <c r="D11" s="13" t="s">
        <v>57</v>
      </c>
      <c r="E11" s="13" t="s">
        <v>33</v>
      </c>
      <c r="F11" s="13" t="s">
        <v>32</v>
      </c>
      <c r="G11" s="14">
        <f>100+10-34.9281</f>
        <v>75.071899999999999</v>
      </c>
      <c r="H11" s="15" t="s">
        <v>25</v>
      </c>
    </row>
    <row r="12" spans="1:8" s="16" customFormat="1" ht="39.75" customHeight="1" x14ac:dyDescent="0.3">
      <c r="A12" s="12">
        <v>1</v>
      </c>
      <c r="B12" s="12">
        <v>23</v>
      </c>
      <c r="C12" s="13" t="s">
        <v>53</v>
      </c>
      <c r="D12" s="13" t="s">
        <v>21</v>
      </c>
      <c r="E12" s="13" t="s">
        <v>58</v>
      </c>
      <c r="F12" s="13" t="s">
        <v>22</v>
      </c>
      <c r="G12" s="14">
        <v>112.11503</v>
      </c>
      <c r="H12" s="15" t="s">
        <v>18</v>
      </c>
    </row>
    <row r="13" spans="1:8" s="16" customFormat="1" ht="39.75" customHeight="1" x14ac:dyDescent="0.3">
      <c r="A13" s="12">
        <v>2</v>
      </c>
      <c r="B13" s="12">
        <v>1</v>
      </c>
      <c r="C13" s="13" t="s">
        <v>26</v>
      </c>
      <c r="D13" s="13" t="s">
        <v>59</v>
      </c>
      <c r="E13" s="13" t="s">
        <v>51</v>
      </c>
      <c r="F13" s="13" t="s">
        <v>32</v>
      </c>
      <c r="G13" s="14">
        <v>95.934190000000001</v>
      </c>
      <c r="H13" s="15" t="s">
        <v>25</v>
      </c>
    </row>
    <row r="14" spans="1:8" s="16" customFormat="1" ht="39.75" customHeight="1" x14ac:dyDescent="0.3">
      <c r="A14" s="12">
        <v>2</v>
      </c>
      <c r="B14" s="12">
        <v>4</v>
      </c>
      <c r="C14" s="13" t="s">
        <v>26</v>
      </c>
      <c r="D14" s="13" t="s">
        <v>52</v>
      </c>
      <c r="E14" s="13" t="s">
        <v>51</v>
      </c>
      <c r="F14" s="13" t="s">
        <v>32</v>
      </c>
      <c r="G14" s="14">
        <v>81.669920000000005</v>
      </c>
      <c r="H14" s="15" t="s">
        <v>25</v>
      </c>
    </row>
    <row r="15" spans="1:8" s="16" customFormat="1" ht="39.75" customHeight="1" x14ac:dyDescent="0.3">
      <c r="A15" s="12">
        <v>2</v>
      </c>
      <c r="B15" s="12">
        <v>5</v>
      </c>
      <c r="C15" s="13" t="s">
        <v>26</v>
      </c>
      <c r="D15" s="13" t="s">
        <v>50</v>
      </c>
      <c r="E15" s="13" t="s">
        <v>103</v>
      </c>
      <c r="F15" s="13" t="s">
        <v>32</v>
      </c>
      <c r="G15" s="14">
        <v>96.015410000000003</v>
      </c>
      <c r="H15" s="15" t="s">
        <v>25</v>
      </c>
    </row>
    <row r="16" spans="1:8" s="16" customFormat="1" ht="39.75" customHeight="1" x14ac:dyDescent="0.3">
      <c r="A16" s="12">
        <v>2</v>
      </c>
      <c r="B16" s="12">
        <v>11</v>
      </c>
      <c r="C16" s="13" t="s">
        <v>26</v>
      </c>
      <c r="D16" s="13" t="s">
        <v>28</v>
      </c>
      <c r="E16" s="13" t="s">
        <v>27</v>
      </c>
      <c r="F16" s="13" t="s">
        <v>12</v>
      </c>
      <c r="G16" s="14">
        <v>388.23147999999998</v>
      </c>
      <c r="H16" s="15" t="s">
        <v>29</v>
      </c>
    </row>
    <row r="17" spans="1:8" s="16" customFormat="1" ht="56.25" x14ac:dyDescent="0.3">
      <c r="A17" s="12">
        <v>2</v>
      </c>
      <c r="B17" s="12">
        <v>12</v>
      </c>
      <c r="C17" s="13" t="s">
        <v>26</v>
      </c>
      <c r="D17" s="13" t="s">
        <v>60</v>
      </c>
      <c r="E17" s="13" t="s">
        <v>38</v>
      </c>
      <c r="F17" s="13" t="s">
        <v>12</v>
      </c>
      <c r="G17" s="17">
        <v>349</v>
      </c>
      <c r="H17" s="15" t="s">
        <v>29</v>
      </c>
    </row>
    <row r="18" spans="1:8" s="16" customFormat="1" ht="39.75" customHeight="1" x14ac:dyDescent="0.3">
      <c r="A18" s="12">
        <v>3</v>
      </c>
      <c r="B18" s="12">
        <v>3</v>
      </c>
      <c r="C18" s="13" t="s">
        <v>61</v>
      </c>
      <c r="D18" s="13" t="s">
        <v>63</v>
      </c>
      <c r="E18" s="13" t="s">
        <v>62</v>
      </c>
      <c r="F18" s="13" t="s">
        <v>12</v>
      </c>
      <c r="G18" s="14">
        <f>400+91.08787</f>
        <v>491.08787000000001</v>
      </c>
      <c r="H18" s="15" t="s">
        <v>29</v>
      </c>
    </row>
    <row r="19" spans="1:8" s="16" customFormat="1" ht="39.75" customHeight="1" x14ac:dyDescent="0.3">
      <c r="A19" s="12">
        <v>3</v>
      </c>
      <c r="B19" s="12">
        <v>13</v>
      </c>
      <c r="C19" s="13" t="s">
        <v>61</v>
      </c>
      <c r="D19" s="13" t="s">
        <v>64</v>
      </c>
      <c r="E19" s="13" t="s">
        <v>33</v>
      </c>
      <c r="F19" s="13" t="s">
        <v>32</v>
      </c>
      <c r="G19" s="14">
        <f>150-91.08787</f>
        <v>58.912130000000005</v>
      </c>
      <c r="H19" s="15" t="s">
        <v>25</v>
      </c>
    </row>
    <row r="20" spans="1:8" s="16" customFormat="1" ht="39.75" customHeight="1" x14ac:dyDescent="0.3">
      <c r="A20" s="12">
        <v>5</v>
      </c>
      <c r="B20" s="12">
        <v>1</v>
      </c>
      <c r="C20" s="13" t="s">
        <v>23</v>
      </c>
      <c r="D20" s="13" t="s">
        <v>49</v>
      </c>
      <c r="E20" s="13" t="s">
        <v>17</v>
      </c>
      <c r="F20" s="13" t="s">
        <v>12</v>
      </c>
      <c r="G20" s="17">
        <v>600</v>
      </c>
      <c r="H20" s="15" t="s">
        <v>29</v>
      </c>
    </row>
    <row r="21" spans="1:8" s="16" customFormat="1" ht="39.75" customHeight="1" x14ac:dyDescent="0.3">
      <c r="A21" s="12">
        <v>5</v>
      </c>
      <c r="B21" s="12">
        <v>12</v>
      </c>
      <c r="C21" s="13" t="s">
        <v>23</v>
      </c>
      <c r="D21" s="13" t="s">
        <v>48</v>
      </c>
      <c r="E21" s="13" t="s">
        <v>35</v>
      </c>
      <c r="F21" s="13" t="s">
        <v>32</v>
      </c>
      <c r="G21" s="14">
        <f>125-39.45841</f>
        <v>85.541589999999999</v>
      </c>
      <c r="H21" s="15" t="s">
        <v>25</v>
      </c>
    </row>
    <row r="22" spans="1:8" s="16" customFormat="1" ht="39.75" customHeight="1" x14ac:dyDescent="0.3">
      <c r="A22" s="12">
        <v>5</v>
      </c>
      <c r="B22" s="12">
        <v>13</v>
      </c>
      <c r="C22" s="13" t="s">
        <v>23</v>
      </c>
      <c r="D22" s="13" t="s">
        <v>47</v>
      </c>
      <c r="E22" s="13" t="s">
        <v>35</v>
      </c>
      <c r="F22" s="13" t="s">
        <v>32</v>
      </c>
      <c r="G22" s="14">
        <f>140-48.55145</f>
        <v>91.448549999999997</v>
      </c>
      <c r="H22" s="15" t="s">
        <v>25</v>
      </c>
    </row>
    <row r="23" spans="1:8" s="16" customFormat="1" ht="39.75" customHeight="1" x14ac:dyDescent="0.3">
      <c r="A23" s="12">
        <v>5</v>
      </c>
      <c r="B23" s="12">
        <v>14</v>
      </c>
      <c r="C23" s="13" t="s">
        <v>23</v>
      </c>
      <c r="D23" s="13" t="s">
        <v>46</v>
      </c>
      <c r="E23" s="13" t="s">
        <v>33</v>
      </c>
      <c r="F23" s="13" t="s">
        <v>32</v>
      </c>
      <c r="G23" s="14">
        <f>220-35-71.92927</f>
        <v>113.07073</v>
      </c>
      <c r="H23" s="15" t="s">
        <v>25</v>
      </c>
    </row>
    <row r="24" spans="1:8" s="16" customFormat="1" ht="39.75" customHeight="1" x14ac:dyDescent="0.3">
      <c r="A24" s="12">
        <v>5</v>
      </c>
      <c r="B24" s="12">
        <v>15</v>
      </c>
      <c r="C24" s="13" t="s">
        <v>23</v>
      </c>
      <c r="D24" s="13" t="s">
        <v>45</v>
      </c>
      <c r="E24" s="13" t="s">
        <v>35</v>
      </c>
      <c r="F24" s="13" t="s">
        <v>32</v>
      </c>
      <c r="G24" s="14">
        <f>60+15-23.65165</f>
        <v>51.348349999999996</v>
      </c>
      <c r="H24" s="15" t="s">
        <v>25</v>
      </c>
    </row>
    <row r="25" spans="1:8" s="16" customFormat="1" ht="39.75" customHeight="1" x14ac:dyDescent="0.3">
      <c r="A25" s="12">
        <v>5</v>
      </c>
      <c r="B25" s="12">
        <v>16</v>
      </c>
      <c r="C25" s="13" t="s">
        <v>23</v>
      </c>
      <c r="D25" s="13" t="s">
        <v>44</v>
      </c>
      <c r="E25" s="13" t="s">
        <v>33</v>
      </c>
      <c r="F25" s="13" t="s">
        <v>32</v>
      </c>
      <c r="G25" s="14">
        <f>180+20-62.91734</f>
        <v>137.08266</v>
      </c>
      <c r="H25" s="15" t="s">
        <v>25</v>
      </c>
    </row>
    <row r="26" spans="1:8" s="16" customFormat="1" ht="39.75" customHeight="1" x14ac:dyDescent="0.3">
      <c r="A26" s="12">
        <v>5</v>
      </c>
      <c r="B26" s="12">
        <v>17</v>
      </c>
      <c r="C26" s="13" t="s">
        <v>23</v>
      </c>
      <c r="D26" s="13" t="s">
        <v>43</v>
      </c>
      <c r="E26" s="13" t="s">
        <v>35</v>
      </c>
      <c r="F26" s="13" t="s">
        <v>32</v>
      </c>
      <c r="G26" s="14">
        <f>200-63.20022</f>
        <v>136.79978</v>
      </c>
      <c r="H26" s="15" t="s">
        <v>25</v>
      </c>
    </row>
    <row r="27" spans="1:8" s="16" customFormat="1" ht="39.75" customHeight="1" x14ac:dyDescent="0.3">
      <c r="A27" s="12">
        <v>5</v>
      </c>
      <c r="B27" s="12">
        <v>18</v>
      </c>
      <c r="C27" s="13" t="s">
        <v>23</v>
      </c>
      <c r="D27" s="13" t="s">
        <v>42</v>
      </c>
      <c r="E27" s="13" t="s">
        <v>35</v>
      </c>
      <c r="F27" s="13" t="s">
        <v>32</v>
      </c>
      <c r="G27" s="14">
        <f>60-19.16263</f>
        <v>40.83737</v>
      </c>
      <c r="H27" s="15" t="s">
        <v>25</v>
      </c>
    </row>
    <row r="28" spans="1:8" s="16" customFormat="1" ht="39.75" customHeight="1" x14ac:dyDescent="0.3">
      <c r="A28" s="12">
        <v>5</v>
      </c>
      <c r="B28" s="12">
        <v>22</v>
      </c>
      <c r="C28" s="13" t="s">
        <v>23</v>
      </c>
      <c r="D28" s="13" t="s">
        <v>41</v>
      </c>
      <c r="E28" s="13" t="s">
        <v>14</v>
      </c>
      <c r="F28" s="13" t="s">
        <v>12</v>
      </c>
      <c r="G28" s="14">
        <v>128.87097</v>
      </c>
      <c r="H28" s="15" t="s">
        <v>30</v>
      </c>
    </row>
    <row r="29" spans="1:8" s="16" customFormat="1" ht="39.75" customHeight="1" x14ac:dyDescent="0.3">
      <c r="A29" s="12">
        <v>6</v>
      </c>
      <c r="B29" s="12">
        <v>2</v>
      </c>
      <c r="C29" s="13" t="s">
        <v>20</v>
      </c>
      <c r="D29" s="13" t="s">
        <v>65</v>
      </c>
      <c r="E29" s="13" t="s">
        <v>62</v>
      </c>
      <c r="F29" s="13" t="s">
        <v>12</v>
      </c>
      <c r="G29" s="14">
        <f>300+105.45616</f>
        <v>405.45616000000001</v>
      </c>
      <c r="H29" s="15" t="s">
        <v>29</v>
      </c>
    </row>
    <row r="30" spans="1:8" s="16" customFormat="1" ht="39.75" customHeight="1" x14ac:dyDescent="0.3">
      <c r="A30" s="12">
        <v>6</v>
      </c>
      <c r="B30" s="12">
        <v>13</v>
      </c>
      <c r="C30" s="13" t="s">
        <v>20</v>
      </c>
      <c r="D30" s="13" t="s">
        <v>66</v>
      </c>
      <c r="E30" s="13" t="s">
        <v>67</v>
      </c>
      <c r="F30" s="13" t="s">
        <v>32</v>
      </c>
      <c r="G30" s="14">
        <f>50-2.72808</f>
        <v>47.271920000000001</v>
      </c>
      <c r="H30" s="15" t="s">
        <v>25</v>
      </c>
    </row>
    <row r="31" spans="1:8" s="16" customFormat="1" ht="39.75" customHeight="1" x14ac:dyDescent="0.3">
      <c r="A31" s="12">
        <v>6</v>
      </c>
      <c r="B31" s="12">
        <v>20</v>
      </c>
      <c r="C31" s="13" t="s">
        <v>20</v>
      </c>
      <c r="D31" s="13" t="s">
        <v>68</v>
      </c>
      <c r="E31" s="13" t="s">
        <v>69</v>
      </c>
      <c r="F31" s="13" t="s">
        <v>32</v>
      </c>
      <c r="G31" s="14">
        <f>50-2.72808</f>
        <v>47.271920000000001</v>
      </c>
      <c r="H31" s="15" t="s">
        <v>25</v>
      </c>
    </row>
    <row r="32" spans="1:8" s="16" customFormat="1" ht="39.75" customHeight="1" x14ac:dyDescent="0.3">
      <c r="A32" s="12">
        <v>7</v>
      </c>
      <c r="B32" s="12">
        <v>2</v>
      </c>
      <c r="C32" s="13" t="s">
        <v>70</v>
      </c>
      <c r="D32" s="13" t="s">
        <v>71</v>
      </c>
      <c r="E32" s="13" t="s">
        <v>14</v>
      </c>
      <c r="F32" s="13" t="s">
        <v>12</v>
      </c>
      <c r="G32" s="17">
        <f>150+100</f>
        <v>250</v>
      </c>
      <c r="H32" s="15" t="s">
        <v>29</v>
      </c>
    </row>
    <row r="33" spans="1:8" s="16" customFormat="1" ht="39.75" customHeight="1" x14ac:dyDescent="0.3">
      <c r="A33" s="12">
        <v>7</v>
      </c>
      <c r="B33" s="12">
        <v>7</v>
      </c>
      <c r="C33" s="13" t="s">
        <v>70</v>
      </c>
      <c r="D33" s="13" t="s">
        <v>72</v>
      </c>
      <c r="E33" s="13" t="s">
        <v>14</v>
      </c>
      <c r="F33" s="13" t="s">
        <v>12</v>
      </c>
      <c r="G33" s="14">
        <f>120+88.81596</f>
        <v>208.81596000000002</v>
      </c>
      <c r="H33" s="15" t="s">
        <v>29</v>
      </c>
    </row>
    <row r="34" spans="1:8" s="16" customFormat="1" ht="39.75" customHeight="1" x14ac:dyDescent="0.3">
      <c r="A34" s="12">
        <v>7</v>
      </c>
      <c r="B34" s="12">
        <v>17</v>
      </c>
      <c r="C34" s="13" t="s">
        <v>70</v>
      </c>
      <c r="D34" s="13" t="s">
        <v>73</v>
      </c>
      <c r="E34" s="13" t="s">
        <v>33</v>
      </c>
      <c r="F34" s="13" t="s">
        <v>32</v>
      </c>
      <c r="G34" s="14">
        <f>100-31.72642</f>
        <v>68.273579999999995</v>
      </c>
      <c r="H34" s="15" t="s">
        <v>25</v>
      </c>
    </row>
    <row r="35" spans="1:8" s="16" customFormat="1" ht="56.25" x14ac:dyDescent="0.3">
      <c r="A35" s="12">
        <v>7</v>
      </c>
      <c r="B35" s="12">
        <v>19</v>
      </c>
      <c r="C35" s="13" t="s">
        <v>70</v>
      </c>
      <c r="D35" s="13" t="s">
        <v>74</v>
      </c>
      <c r="E35" s="13" t="s">
        <v>75</v>
      </c>
      <c r="F35" s="13" t="s">
        <v>19</v>
      </c>
      <c r="G35" s="14">
        <f>400-0.001</f>
        <v>399.99900000000002</v>
      </c>
      <c r="H35" s="15" t="s">
        <v>31</v>
      </c>
    </row>
    <row r="36" spans="1:8" s="16" customFormat="1" ht="39.75" customHeight="1" x14ac:dyDescent="0.3">
      <c r="A36" s="12">
        <v>7</v>
      </c>
      <c r="B36" s="12">
        <v>21</v>
      </c>
      <c r="C36" s="13" t="s">
        <v>70</v>
      </c>
      <c r="D36" s="13" t="s">
        <v>76</v>
      </c>
      <c r="E36" s="13" t="s">
        <v>33</v>
      </c>
      <c r="F36" s="13" t="s">
        <v>32</v>
      </c>
      <c r="G36" s="14">
        <f>150-47.08854</f>
        <v>102.91146000000001</v>
      </c>
      <c r="H36" s="15" t="s">
        <v>31</v>
      </c>
    </row>
    <row r="37" spans="1:8" s="16" customFormat="1" ht="56.25" x14ac:dyDescent="0.3">
      <c r="A37" s="12">
        <v>8</v>
      </c>
      <c r="B37" s="12">
        <v>25</v>
      </c>
      <c r="C37" s="13" t="s">
        <v>16</v>
      </c>
      <c r="D37" s="13" t="s">
        <v>77</v>
      </c>
      <c r="E37" s="13" t="s">
        <v>78</v>
      </c>
      <c r="F37" s="13" t="s">
        <v>22</v>
      </c>
      <c r="G37" s="14">
        <f>200-53.011</f>
        <v>146.989</v>
      </c>
      <c r="H37" s="15" t="s">
        <v>18</v>
      </c>
    </row>
    <row r="38" spans="1:8" s="16" customFormat="1" ht="39.75" customHeight="1" x14ac:dyDescent="0.3">
      <c r="A38" s="12">
        <v>8</v>
      </c>
      <c r="B38" s="12">
        <v>27</v>
      </c>
      <c r="C38" s="13" t="s">
        <v>16</v>
      </c>
      <c r="D38" s="13" t="s">
        <v>79</v>
      </c>
      <c r="E38" s="13" t="s">
        <v>80</v>
      </c>
      <c r="F38" s="13" t="s">
        <v>12</v>
      </c>
      <c r="G38" s="14">
        <v>53.011000000000003</v>
      </c>
      <c r="H38" s="15" t="s">
        <v>18</v>
      </c>
    </row>
    <row r="39" spans="1:8" s="16" customFormat="1" ht="56.25" x14ac:dyDescent="0.3">
      <c r="A39" s="12">
        <v>10</v>
      </c>
      <c r="B39" s="12">
        <v>5</v>
      </c>
      <c r="C39" s="13" t="s">
        <v>40</v>
      </c>
      <c r="D39" s="13" t="s">
        <v>39</v>
      </c>
      <c r="E39" s="13" t="s">
        <v>38</v>
      </c>
      <c r="F39" s="13" t="s">
        <v>12</v>
      </c>
      <c r="G39" s="14">
        <f>100+9.32275</f>
        <v>109.32275</v>
      </c>
      <c r="H39" s="15" t="s">
        <v>29</v>
      </c>
    </row>
    <row r="40" spans="1:8" s="16" customFormat="1" ht="39.75" customHeight="1" x14ac:dyDescent="0.3">
      <c r="A40" s="12">
        <v>10</v>
      </c>
      <c r="B40" s="12">
        <v>11</v>
      </c>
      <c r="C40" s="13" t="s">
        <v>40</v>
      </c>
      <c r="D40" s="13" t="s">
        <v>37</v>
      </c>
      <c r="E40" s="13" t="s">
        <v>33</v>
      </c>
      <c r="F40" s="13" t="s">
        <v>32</v>
      </c>
      <c r="G40" s="14">
        <f>70-2.67912</f>
        <v>67.320880000000002</v>
      </c>
      <c r="H40" s="15" t="s">
        <v>25</v>
      </c>
    </row>
    <row r="41" spans="1:8" s="16" customFormat="1" ht="39.75" customHeight="1" x14ac:dyDescent="0.3">
      <c r="A41" s="12">
        <v>10</v>
      </c>
      <c r="B41" s="12">
        <v>12</v>
      </c>
      <c r="C41" s="13" t="s">
        <v>40</v>
      </c>
      <c r="D41" s="13" t="s">
        <v>36</v>
      </c>
      <c r="E41" s="13" t="s">
        <v>35</v>
      </c>
      <c r="F41" s="13" t="s">
        <v>32</v>
      </c>
      <c r="G41" s="14">
        <f>70-3.41562</f>
        <v>66.584379999999996</v>
      </c>
      <c r="H41" s="15" t="s">
        <v>25</v>
      </c>
    </row>
    <row r="42" spans="1:8" s="16" customFormat="1" ht="39.75" customHeight="1" x14ac:dyDescent="0.3">
      <c r="A42" s="12">
        <v>10</v>
      </c>
      <c r="B42" s="12">
        <v>14</v>
      </c>
      <c r="C42" s="13" t="s">
        <v>40</v>
      </c>
      <c r="D42" s="13" t="s">
        <v>34</v>
      </c>
      <c r="E42" s="13" t="s">
        <v>33</v>
      </c>
      <c r="F42" s="13" t="s">
        <v>32</v>
      </c>
      <c r="G42" s="14">
        <f>80-3.22801</f>
        <v>76.771990000000002</v>
      </c>
      <c r="H42" s="15" t="s">
        <v>25</v>
      </c>
    </row>
    <row r="43" spans="1:8" s="16" customFormat="1" ht="39.75" customHeight="1" x14ac:dyDescent="0.3">
      <c r="A43" s="12">
        <v>12</v>
      </c>
      <c r="B43" s="12">
        <v>2</v>
      </c>
      <c r="C43" s="13" t="s">
        <v>81</v>
      </c>
      <c r="D43" s="13" t="s">
        <v>82</v>
      </c>
      <c r="E43" s="13" t="s">
        <v>62</v>
      </c>
      <c r="F43" s="13" t="s">
        <v>12</v>
      </c>
      <c r="G43" s="14">
        <f>80+33.18356</f>
        <v>113.18356</v>
      </c>
      <c r="H43" s="15" t="s">
        <v>29</v>
      </c>
    </row>
    <row r="44" spans="1:8" s="16" customFormat="1" ht="56.25" x14ac:dyDescent="0.3">
      <c r="A44" s="12">
        <v>12</v>
      </c>
      <c r="B44" s="12">
        <v>13</v>
      </c>
      <c r="C44" s="13" t="s">
        <v>81</v>
      </c>
      <c r="D44" s="13" t="s">
        <v>83</v>
      </c>
      <c r="E44" s="13" t="s">
        <v>84</v>
      </c>
      <c r="F44" s="13" t="s">
        <v>32</v>
      </c>
      <c r="G44" s="14">
        <f>50-2.65472</f>
        <v>47.345280000000002</v>
      </c>
      <c r="H44" s="15" t="s">
        <v>25</v>
      </c>
    </row>
    <row r="45" spans="1:8" s="16" customFormat="1" ht="39.75" customHeight="1" x14ac:dyDescent="0.3">
      <c r="A45" s="12">
        <v>12</v>
      </c>
      <c r="B45" s="12">
        <v>17</v>
      </c>
      <c r="C45" s="13" t="s">
        <v>81</v>
      </c>
      <c r="D45" s="13" t="s">
        <v>85</v>
      </c>
      <c r="E45" s="13" t="s">
        <v>33</v>
      </c>
      <c r="F45" s="13" t="s">
        <v>32</v>
      </c>
      <c r="G45" s="14">
        <f>150-5.70732</f>
        <v>144.29267999999999</v>
      </c>
      <c r="H45" s="15" t="s">
        <v>25</v>
      </c>
    </row>
    <row r="46" spans="1:8" s="16" customFormat="1" ht="39.75" customHeight="1" x14ac:dyDescent="0.3">
      <c r="A46" s="12">
        <v>12</v>
      </c>
      <c r="B46" s="12">
        <v>18</v>
      </c>
      <c r="C46" s="13" t="s">
        <v>81</v>
      </c>
      <c r="D46" s="13" t="s">
        <v>85</v>
      </c>
      <c r="E46" s="13" t="s">
        <v>86</v>
      </c>
      <c r="F46" s="13" t="s">
        <v>32</v>
      </c>
      <c r="G46" s="14">
        <f>100-5.48319</f>
        <v>94.516810000000007</v>
      </c>
      <c r="H46" s="15" t="s">
        <v>25</v>
      </c>
    </row>
    <row r="47" spans="1:8" s="16" customFormat="1" ht="39.75" customHeight="1" x14ac:dyDescent="0.3">
      <c r="A47" s="12">
        <v>12</v>
      </c>
      <c r="B47" s="12">
        <v>24</v>
      </c>
      <c r="C47" s="13" t="s">
        <v>81</v>
      </c>
      <c r="D47" s="13" t="s">
        <v>88</v>
      </c>
      <c r="E47" s="13" t="s">
        <v>87</v>
      </c>
      <c r="F47" s="13" t="s">
        <v>32</v>
      </c>
      <c r="G47" s="14">
        <f>50-2.75511</f>
        <v>47.244889999999998</v>
      </c>
      <c r="H47" s="15" t="s">
        <v>25</v>
      </c>
    </row>
    <row r="48" spans="1:8" s="16" customFormat="1" ht="39.75" customHeight="1" x14ac:dyDescent="0.3">
      <c r="A48" s="12">
        <v>12</v>
      </c>
      <c r="B48" s="12">
        <v>27</v>
      </c>
      <c r="C48" s="13" t="s">
        <v>81</v>
      </c>
      <c r="D48" s="13" t="s">
        <v>89</v>
      </c>
      <c r="E48" s="13" t="s">
        <v>90</v>
      </c>
      <c r="F48" s="13" t="s">
        <v>32</v>
      </c>
      <c r="G48" s="14">
        <f>80-4.07746</f>
        <v>75.922539999999998</v>
      </c>
      <c r="H48" s="15" t="s">
        <v>25</v>
      </c>
    </row>
    <row r="49" spans="1:8" s="16" customFormat="1" ht="78" customHeight="1" x14ac:dyDescent="0.3">
      <c r="A49" s="12">
        <v>12</v>
      </c>
      <c r="B49" s="12">
        <v>29</v>
      </c>
      <c r="C49" s="13" t="s">
        <v>81</v>
      </c>
      <c r="D49" s="13" t="s">
        <v>91</v>
      </c>
      <c r="E49" s="13" t="s">
        <v>92</v>
      </c>
      <c r="F49" s="13" t="s">
        <v>32</v>
      </c>
      <c r="G49" s="14">
        <f>210-8.09527</f>
        <v>201.90473</v>
      </c>
      <c r="H49" s="15" t="s">
        <v>25</v>
      </c>
    </row>
    <row r="50" spans="1:8" s="16" customFormat="1" ht="39.75" customHeight="1" x14ac:dyDescent="0.3">
      <c r="A50" s="12">
        <v>12</v>
      </c>
      <c r="B50" s="12">
        <v>30</v>
      </c>
      <c r="C50" s="13" t="s">
        <v>81</v>
      </c>
      <c r="D50" s="13" t="s">
        <v>93</v>
      </c>
      <c r="E50" s="13" t="s">
        <v>94</v>
      </c>
      <c r="F50" s="13" t="s">
        <v>32</v>
      </c>
      <c r="G50" s="14">
        <f>80-4.41049</f>
        <v>75.589510000000004</v>
      </c>
      <c r="H50" s="15" t="s">
        <v>25</v>
      </c>
    </row>
    <row r="51" spans="1:8" s="16" customFormat="1" ht="39.75" customHeight="1" x14ac:dyDescent="0.3">
      <c r="A51" s="12">
        <v>15</v>
      </c>
      <c r="B51" s="12">
        <v>11</v>
      </c>
      <c r="C51" s="13" t="s">
        <v>24</v>
      </c>
      <c r="D51" s="13" t="s">
        <v>95</v>
      </c>
      <c r="E51" s="13" t="s">
        <v>14</v>
      </c>
      <c r="F51" s="13" t="s">
        <v>12</v>
      </c>
      <c r="G51" s="14">
        <f>100+37.5</f>
        <v>137.5</v>
      </c>
      <c r="H51" s="15" t="s">
        <v>29</v>
      </c>
    </row>
    <row r="52" spans="1:8" s="16" customFormat="1" ht="39.75" customHeight="1" x14ac:dyDescent="0.3">
      <c r="A52" s="12">
        <v>15</v>
      </c>
      <c r="B52" s="12">
        <v>12</v>
      </c>
      <c r="C52" s="13" t="s">
        <v>24</v>
      </c>
      <c r="D52" s="13" t="s">
        <v>102</v>
      </c>
      <c r="E52" s="13" t="s">
        <v>14</v>
      </c>
      <c r="F52" s="13" t="s">
        <v>12</v>
      </c>
      <c r="G52" s="14">
        <f>100+22.64077</f>
        <v>122.64077</v>
      </c>
      <c r="H52" s="15" t="s">
        <v>29</v>
      </c>
    </row>
    <row r="53" spans="1:8" s="16" customFormat="1" ht="39.75" customHeight="1" x14ac:dyDescent="0.3">
      <c r="A53" s="12">
        <v>15</v>
      </c>
      <c r="B53" s="12">
        <v>13</v>
      </c>
      <c r="C53" s="13" t="s">
        <v>24</v>
      </c>
      <c r="D53" s="13" t="s">
        <v>96</v>
      </c>
      <c r="E53" s="13" t="s">
        <v>14</v>
      </c>
      <c r="F53" s="13" t="s">
        <v>12</v>
      </c>
      <c r="G53" s="17">
        <f>100+30</f>
        <v>130</v>
      </c>
      <c r="H53" s="15" t="s">
        <v>29</v>
      </c>
    </row>
    <row r="54" spans="1:8" s="16" customFormat="1" ht="39.75" customHeight="1" x14ac:dyDescent="0.3">
      <c r="A54" s="12">
        <v>15</v>
      </c>
      <c r="B54" s="12">
        <v>14</v>
      </c>
      <c r="C54" s="13" t="s">
        <v>24</v>
      </c>
      <c r="D54" s="13" t="s">
        <v>97</v>
      </c>
      <c r="E54" s="13" t="s">
        <v>14</v>
      </c>
      <c r="F54" s="13" t="s">
        <v>12</v>
      </c>
      <c r="G54" s="17">
        <f>100+37.5</f>
        <v>137.5</v>
      </c>
      <c r="H54" s="15" t="s">
        <v>29</v>
      </c>
    </row>
    <row r="55" spans="1:8" s="16" customFormat="1" ht="39.75" customHeight="1" x14ac:dyDescent="0.3">
      <c r="A55" s="12">
        <v>15</v>
      </c>
      <c r="B55" s="12">
        <v>17</v>
      </c>
      <c r="C55" s="13" t="s">
        <v>24</v>
      </c>
      <c r="D55" s="13" t="s">
        <v>98</v>
      </c>
      <c r="E55" s="13" t="s">
        <v>33</v>
      </c>
      <c r="F55" s="13" t="s">
        <v>32</v>
      </c>
      <c r="G55" s="14">
        <f>100-31.40223</f>
        <v>68.597769999999997</v>
      </c>
      <c r="H55" s="15" t="s">
        <v>25</v>
      </c>
    </row>
    <row r="56" spans="1:8" s="16" customFormat="1" ht="39.75" customHeight="1" x14ac:dyDescent="0.3">
      <c r="A56" s="12">
        <v>15</v>
      </c>
      <c r="B56" s="12">
        <v>18</v>
      </c>
      <c r="C56" s="13" t="s">
        <v>24</v>
      </c>
      <c r="D56" s="13" t="s">
        <v>99</v>
      </c>
      <c r="E56" s="13" t="s">
        <v>33</v>
      </c>
      <c r="F56" s="13" t="s">
        <v>32</v>
      </c>
      <c r="G56" s="14">
        <f>100-32.35208</f>
        <v>67.647919999999999</v>
      </c>
      <c r="H56" s="15" t="s">
        <v>25</v>
      </c>
    </row>
    <row r="57" spans="1:8" s="16" customFormat="1" ht="39.75" customHeight="1" x14ac:dyDescent="0.3">
      <c r="A57" s="12">
        <v>15</v>
      </c>
      <c r="B57" s="12">
        <v>19</v>
      </c>
      <c r="C57" s="13" t="s">
        <v>24</v>
      </c>
      <c r="D57" s="13" t="s">
        <v>100</v>
      </c>
      <c r="E57" s="13" t="s">
        <v>33</v>
      </c>
      <c r="F57" s="13" t="s">
        <v>32</v>
      </c>
      <c r="G57" s="14">
        <f>100-32.35208</f>
        <v>67.647919999999999</v>
      </c>
      <c r="H57" s="15" t="s">
        <v>25</v>
      </c>
    </row>
    <row r="58" spans="1:8" s="16" customFormat="1" ht="39.75" customHeight="1" x14ac:dyDescent="0.3">
      <c r="A58" s="12">
        <v>15</v>
      </c>
      <c r="B58" s="12">
        <v>21</v>
      </c>
      <c r="C58" s="13" t="s">
        <v>24</v>
      </c>
      <c r="D58" s="13" t="s">
        <v>101</v>
      </c>
      <c r="E58" s="13" t="s">
        <v>33</v>
      </c>
      <c r="F58" s="13" t="s">
        <v>32</v>
      </c>
      <c r="G58" s="14">
        <f>100-31.53438</f>
        <v>68.465620000000001</v>
      </c>
      <c r="H58" s="15" t="s">
        <v>25</v>
      </c>
    </row>
  </sheetData>
  <mergeCells count="5">
    <mergeCell ref="G1:H1"/>
    <mergeCell ref="G2:H2"/>
    <mergeCell ref="G3:H3"/>
    <mergeCell ref="G4:H4"/>
    <mergeCell ref="A6:H6"/>
  </mergeCells>
  <pageMargins left="0.70866141732283472" right="0.70866141732283472" top="0.6692913385826772" bottom="0.55118110236220474" header="0.31496062992125984" footer="0.19685039370078741"/>
  <pageSetup paperSize="9" scale="66" fitToHeight="0" orientation="landscape" blackAndWhite="1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FB557728E026643B981340620189C3A" ma:contentTypeVersion="1" ma:contentTypeDescription="Создание документа." ma:contentTypeScope="" ma:versionID="7c96ed962bd69a8eeb20aacaa70d0003">
  <xsd:schema xmlns:xsd="http://www.w3.org/2001/XMLSchema" xmlns:xs="http://www.w3.org/2001/XMLSchema" xmlns:p="http://schemas.microsoft.com/office/2006/metadata/properties" xmlns:ns2="7187eedf-3377-40a1-9d0c-8b31896174b9" targetNamespace="http://schemas.microsoft.com/office/2006/metadata/properties" ma:root="true" ma:fieldsID="38abe9fa3020062d4931c9119e33fc1d" ns2:_="">
    <xsd:import namespace="7187eedf-3377-40a1-9d0c-8b31896174b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7eedf-3377-40a1-9d0c-8b31896174b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7eedf-3377-40a1-9d0c-8b31896174b9">M6MW3T5FJAUW-171-3878</_dlc_DocId>
    <_dlc_DocIdUrl xmlns="7187eedf-3377-40a1-9d0c-8b31896174b9">
      <Url>http://portal.ivgoradm.ru/IGD/_layouts/DocIdRedir.aspx?ID=M6MW3T5FJAUW-171-3878</Url>
      <Description>M6MW3T5FJAUW-171-3878</Description>
    </_dlc_DocIdUrl>
  </documentManagement>
</p:properties>
</file>

<file path=customXml/itemProps1.xml><?xml version="1.0" encoding="utf-8"?>
<ds:datastoreItem xmlns:ds="http://schemas.openxmlformats.org/officeDocument/2006/customXml" ds:itemID="{ECD3C2C9-3591-49CD-BDA0-5FDDB91C87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3FC958-591F-41B2-A3C4-A52BD894B92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6A25296-1393-4004-AA89-8FFCAB591D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87eedf-3377-40a1-9d0c-8b31896174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1007E56-55AC-4D43-B146-56CECBF1FABF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7187eedf-3377-40a1-9d0c-8b31896174b9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</dc:creator>
  <cp:lastModifiedBy>Евгения Валерьевна Пискунова</cp:lastModifiedBy>
  <cp:lastPrinted>2018-11-12T06:02:31Z</cp:lastPrinted>
  <dcterms:created xsi:type="dcterms:W3CDTF">2017-03-09T05:35:12Z</dcterms:created>
  <dcterms:modified xsi:type="dcterms:W3CDTF">2018-11-19T13:45:00Z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0x010100DFB557728E026643B981340620189C3A</vt:lpwstr>
  </property>
  <property fmtid="{D5CDD505-2E9C-101B-9397-08002B2CF9AE}" pid="3" name="_dlc_DocIdItemGuid">
    <vt:lpwstr>9b561e2b-5ae3-4d0d-ac4f-02ba516aa79c</vt:lpwstr>
  </property>
</Properties>
</file>